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3"/>
  <workbookPr showInkAnnotation="0" checkCompatibility="1" autoCompressPictures="0"/>
  <mc:AlternateContent xmlns:mc="http://schemas.openxmlformats.org/markup-compatibility/2006">
    <mc:Choice Requires="x15">
      <x15ac:absPath xmlns:x15ac="http://schemas.microsoft.com/office/spreadsheetml/2010/11/ac" url="/Users/freddya165440/Desktop/Clasificacion Olimpica Latinoamericana Tokio 2020/singles/prospectus/"/>
    </mc:Choice>
  </mc:AlternateContent>
  <xr:revisionPtr revIDLastSave="0" documentId="13_ncr:1_{826CB670-30A4-3243-BD39-F8112404A574}" xr6:coauthVersionLast="46" xr6:coauthVersionMax="46" xr10:uidLastSave="{00000000-0000-0000-0000-000000000000}"/>
  <workbookProtection workbookAlgorithmName="SHA-512" workbookHashValue="aTrxJrUvRx1fGEv8DYfZmobOXAeJa4uWhjmTasYv44Ps0XNr1xE5H3wBL8X3PIWG6c92vkNYWF6KfmXZ4tb0tA==" workbookSaltValue="MIe74DgdVOvkjhH2nDGq+g==" workbookSpinCount="100000" lockStructure="1"/>
  <bookViews>
    <workbookView xWindow="0" yWindow="500" windowWidth="28800" windowHeight="15660" tabRatio="706" activeTab="3"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Listes!$D$2:$D$28</definedName>
    <definedName name="bd">[1]bd!$A$2:$K$21</definedName>
    <definedName name="currency">OFFSET(Listes!$I$1,1,,COUNTA(Listes!$I:$I)-1)</definedName>
    <definedName name="CurrencyList" localSheetId="0">'PLEASE FILL IN HERE FIRST!!!'!$D$45:$D$71</definedName>
    <definedName name="Events">'PLEASE FILL IN HERE FIRST!!!'!$P$7:$P$17</definedName>
    <definedName name="hours">OFFSET(Listes!$J$1,1,,COUNTA(Listes!$J:$J)-1)</definedName>
    <definedName name="Men´s_Singles__MS">'PLEASE FILL IN HERE FIRST!!!'!$P$7:$P$17</definedName>
    <definedName name="nb_tables">Listes!$A$2:$A$101</definedName>
    <definedName name="Participants">Accommodation!$Q$14:$Q$43</definedName>
    <definedName name="_xlnm.Print_Area" localSheetId="3">Accommodation!$A$1:$N$56</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Prospectus!$A$1:$J$226</definedName>
    <definedName name="_xlnm.Print_Area" localSheetId="4">Travel!$A$1:$M$53</definedName>
    <definedName name="_xlnm.Print_Titles" localSheetId="1">Prospectus!$1:$7</definedName>
    <definedName name="Sports_Floor">Listes!$E$2:$E$23</definedName>
    <definedName name="Tables">Listes!$C$2:$C$140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14" l="1"/>
  <c r="N34" i="14"/>
  <c r="N35" i="14"/>
  <c r="N36" i="14"/>
  <c r="N47" i="14"/>
  <c r="N37" i="14"/>
  <c r="N38" i="14"/>
  <c r="N39" i="14"/>
  <c r="N40" i="14"/>
  <c r="N41" i="14"/>
  <c r="N42" i="14"/>
  <c r="N43" i="14"/>
  <c r="N45" i="14"/>
  <c r="N46" i="14"/>
  <c r="M15" i="14"/>
  <c r="M16" i="14"/>
  <c r="M17" i="14"/>
  <c r="M18" i="14"/>
  <c r="M19" i="14"/>
  <c r="M20" i="14"/>
  <c r="M21" i="14"/>
  <c r="M22" i="14"/>
  <c r="M23" i="14"/>
  <c r="M24" i="14"/>
  <c r="M25" i="14"/>
  <c r="M26" i="14"/>
  <c r="M27" i="14"/>
  <c r="M28" i="14"/>
  <c r="M29" i="14"/>
  <c r="M30" i="14"/>
  <c r="M31" i="14"/>
  <c r="M32" i="14"/>
  <c r="M33" i="14"/>
  <c r="A1" i="14"/>
  <c r="C7" i="4"/>
  <c r="M34" i="14"/>
  <c r="M35" i="14"/>
  <c r="M36" i="14"/>
  <c r="M37" i="14"/>
  <c r="M38" i="14"/>
  <c r="M39" i="14"/>
  <c r="M40" i="14"/>
  <c r="M41" i="14"/>
  <c r="M42" i="14"/>
  <c r="M43" i="14"/>
  <c r="G53" i="14"/>
  <c r="D5" i="4"/>
  <c r="B5" i="4"/>
  <c r="A4" i="4"/>
  <c r="M13" i="14"/>
  <c r="L15" i="14"/>
  <c r="D5" i="14"/>
  <c r="A63" i="11"/>
  <c r="G49" i="7"/>
  <c r="A61" i="11"/>
  <c r="G48" i="7"/>
  <c r="A65" i="11"/>
  <c r="E50" i="7"/>
  <c r="I106" i="7"/>
  <c r="I105" i="7"/>
  <c r="I88" i="7"/>
  <c r="B47" i="11"/>
  <c r="I74" i="7"/>
  <c r="A1" i="4"/>
  <c r="K13" i="4"/>
  <c r="G13" i="4"/>
  <c r="G53" i="7"/>
  <c r="F55" i="7"/>
  <c r="I53" i="7"/>
  <c r="J53" i="7"/>
  <c r="B5" i="14"/>
  <c r="F53" i="7"/>
  <c r="A4" i="14"/>
  <c r="L14" i="14"/>
  <c r="M14" i="14"/>
  <c r="B21" i="11"/>
  <c r="B19" i="11"/>
  <c r="E33" i="7"/>
  <c r="B17" i="11"/>
  <c r="E32" i="7"/>
  <c r="J215" i="7"/>
  <c r="A53" i="11"/>
  <c r="G44" i="7"/>
  <c r="E55" i="7"/>
  <c r="A59" i="11"/>
  <c r="A57" i="11"/>
  <c r="G46" i="7"/>
  <c r="A55" i="11"/>
  <c r="G45" i="7"/>
  <c r="B41" i="11"/>
  <c r="G66" i="7"/>
  <c r="B31" i="11"/>
  <c r="H40" i="1"/>
  <c r="A2" i="7"/>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7" i="14"/>
  <c r="Q49" i="14"/>
  <c r="Q50" i="14"/>
  <c r="Q14" i="14"/>
  <c r="G158" i="7"/>
  <c r="G157" i="7"/>
  <c r="G159" i="7"/>
  <c r="G143" i="7"/>
  <c r="E47" i="7"/>
  <c r="E46" i="7"/>
  <c r="E45" i="7"/>
  <c r="J174" i="7"/>
  <c r="I123" i="7"/>
  <c r="F42" i="1"/>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A1" i="1"/>
  <c r="F27" i="1"/>
  <c r="I27" i="1"/>
  <c r="I25" i="1"/>
  <c r="F25" i="1"/>
  <c r="J27" i="1"/>
  <c r="J25" i="1"/>
  <c r="G27" i="1"/>
  <c r="G25" i="1"/>
  <c r="I19" i="1"/>
  <c r="E22" i="1"/>
  <c r="I20" i="1"/>
  <c r="E44" i="7"/>
  <c r="J75" i="7"/>
  <c r="J74" i="7"/>
  <c r="K14" i="4"/>
  <c r="G14" i="4"/>
  <c r="B29" i="11"/>
  <c r="C48" i="5"/>
  <c r="B27" i="11"/>
  <c r="C47" i="5"/>
  <c r="B25" i="11"/>
  <c r="B23" i="11"/>
  <c r="A47" i="5"/>
  <c r="M12"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4" i="7"/>
  <c r="I87" i="7"/>
  <c r="G50" i="4"/>
  <c r="A3" i="7"/>
  <c r="E31" i="7"/>
  <c r="A3" i="1"/>
  <c r="A4" i="1"/>
  <c r="D5" i="1"/>
  <c r="F5" i="1"/>
  <c r="B42" i="1"/>
  <c r="A3" i="4"/>
  <c r="A2" i="5"/>
  <c r="A3" i="5"/>
  <c r="F4" i="5"/>
  <c r="H4" i="5"/>
  <c r="C6" i="5"/>
  <c r="O9" i="5"/>
  <c r="P9"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R13" i="5"/>
  <c r="O13" i="5"/>
  <c r="R36" i="5"/>
  <c r="O16" i="5"/>
  <c r="O36" i="5"/>
  <c r="B1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9" i="11"/>
  <c r="I75" i="7"/>
  <c r="V3" i="5"/>
  <c r="I165" i="7"/>
  <c r="U7" i="5"/>
  <c r="S11" i="5"/>
  <c r="H20" i="1"/>
  <c r="H19" i="1"/>
  <c r="P10" i="5"/>
  <c r="W6" i="5"/>
  <c r="D22" i="1"/>
  <c r="E34" i="7"/>
  <c r="M47" i="14"/>
  <c r="Q41" i="5"/>
  <c r="P41" i="5"/>
  <c r="O41" i="5"/>
  <c r="U3" i="5"/>
  <c r="O10" i="5"/>
  <c r="G163" i="7"/>
  <c r="I174" i="7"/>
  <c r="E48" i="7"/>
  <c r="E49" i="7"/>
  <c r="E51" i="7"/>
  <c r="F45" i="5"/>
  <c r="G47" i="7"/>
  <c r="G50" i="7"/>
  <c r="U9" i="5"/>
  <c r="U8" i="5"/>
  <c r="U10" i="5"/>
  <c r="M49" i="14"/>
  <c r="O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3" authorId="0" shapeId="0" xr:uid="{00000000-0006-0000-0100-000001000000}">
      <text>
        <r>
          <rPr>
            <b/>
            <sz val="9"/>
            <color rgb="FF000000"/>
            <rFont val="Arial"/>
            <family val="2"/>
            <charset val="238"/>
          </rPr>
          <t xml:space="preserve">PLEASE USE THE DROP DOWN MENU!
</t>
        </r>
        <r>
          <rPr>
            <sz val="9"/>
            <color rgb="FF000000"/>
            <rFont val="Arial"/>
            <family val="2"/>
            <charset val="238"/>
          </rPr>
          <t xml:space="preserve">
</t>
        </r>
      </text>
    </comment>
    <comment ref="B5" authorId="0" shapeId="0" xr:uid="{00000000-0006-0000-0100-000002000000}">
      <text>
        <r>
          <rPr>
            <b/>
            <sz val="9"/>
            <color rgb="FF000000"/>
            <rFont val="Arial"/>
            <family val="2"/>
            <charset val="238"/>
          </rPr>
          <t xml:space="preserve">PLEASE USE THE DROP DOWN MENU!
</t>
        </r>
        <r>
          <rPr>
            <sz val="9"/>
            <color rgb="FF000000"/>
            <rFont val="Arial"/>
            <family val="2"/>
            <charset val="238"/>
          </rPr>
          <t xml:space="preserve">
</t>
        </r>
      </text>
    </comment>
    <comment ref="B7" authorId="0" shapeId="0" xr:uid="{00000000-0006-0000-0100-000003000000}">
      <text>
        <r>
          <rPr>
            <b/>
            <sz val="9"/>
            <color rgb="FF000000"/>
            <rFont val="Arial"/>
            <family val="2"/>
            <charset val="238"/>
          </rPr>
          <t>PLEASE USE THE DROP DOWN MENU!</t>
        </r>
        <r>
          <rPr>
            <sz val="9"/>
            <color rgb="FF000000"/>
            <rFont val="Arial"/>
            <family val="2"/>
            <charset val="238"/>
          </rPr>
          <t xml:space="preserve">
</t>
        </r>
      </text>
    </commen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indexed="81"/>
            <rFont val="Arial"/>
            <family val="2"/>
            <charset val="238"/>
          </rPr>
          <t>PLEASE USE THE DROP DOWN MENU!</t>
        </r>
        <r>
          <rPr>
            <sz val="9"/>
            <color indexed="81"/>
            <rFont val="Arial"/>
            <family val="2"/>
            <charset val="238"/>
          </rPr>
          <t xml:space="preserve">
</t>
        </r>
      </text>
    </comment>
    <comment ref="B59" authorId="0" shapeId="0" xr:uid="{00000000-0006-0000-0100-000007000000}">
      <text>
        <r>
          <rPr>
            <b/>
            <sz val="9"/>
            <color indexed="81"/>
            <rFont val="Arial"/>
            <family val="2"/>
            <charset val="238"/>
          </rPr>
          <t>PLEASE USE THE DROP DOWN MENU!</t>
        </r>
        <r>
          <rPr>
            <sz val="9"/>
            <color indexed="81"/>
            <rFont val="Arial"/>
            <family val="2"/>
            <charset val="238"/>
          </rPr>
          <t xml:space="preserve">
</t>
        </r>
      </text>
    </comment>
    <comment ref="B61" authorId="0" shapeId="0" xr:uid="{00000000-0006-0000-0100-000008000000}">
      <text>
        <r>
          <rPr>
            <b/>
            <sz val="9"/>
            <color indexed="81"/>
            <rFont val="Arial"/>
            <family val="2"/>
            <charset val="238"/>
          </rPr>
          <t>PLEASE USE THE DROP DOWN MENU!</t>
        </r>
        <r>
          <rPr>
            <sz val="9"/>
            <color indexed="81"/>
            <rFont val="Arial"/>
            <family val="2"/>
            <charset val="238"/>
          </rPr>
          <t xml:space="preserve">
</t>
        </r>
      </text>
    </comment>
    <comment ref="B63" authorId="0" shapeId="0" xr:uid="{00000000-0006-0000-0100-000009000000}">
      <text>
        <r>
          <rPr>
            <b/>
            <sz val="9"/>
            <color indexed="81"/>
            <rFont val="Arial"/>
            <family val="2"/>
            <charset val="238"/>
          </rPr>
          <t>PLEASE USE THE DROP DOWN MENU!</t>
        </r>
        <r>
          <rPr>
            <sz val="9"/>
            <color indexed="81"/>
            <rFont val="Arial"/>
            <family val="2"/>
            <charset val="238"/>
          </rPr>
          <t xml:space="preserve">
</t>
        </r>
      </text>
    </comment>
    <comment ref="B65" authorId="0" shapeId="0" xr:uid="{00000000-0006-0000-0100-00000A000000}">
      <text>
        <r>
          <rPr>
            <b/>
            <sz val="9"/>
            <color indexed="81"/>
            <rFont val="Arial"/>
            <family val="2"/>
            <charset val="238"/>
          </rPr>
          <t>PLEASE USE THE DROP DOWN MENU!</t>
        </r>
        <r>
          <rPr>
            <sz val="9"/>
            <color indexed="81"/>
            <rFont val="Arial"/>
            <family val="2"/>
            <charset val="238"/>
          </rPr>
          <t xml:space="preserve">
</t>
        </r>
      </text>
    </comment>
    <comment ref="A83" authorId="0" shapeId="0" xr:uid="{00000000-0006-0000-0100-00000B000000}">
      <text>
        <r>
          <rPr>
            <b/>
            <sz val="9"/>
            <color indexed="81"/>
            <rFont val="Tahoma"/>
            <family val="2"/>
          </rPr>
          <t>Karl Jindrak:</t>
        </r>
        <r>
          <rPr>
            <sz val="9"/>
            <color indexed="81"/>
            <rFont val="Tahoma"/>
            <family val="2"/>
          </rPr>
          <t xml:space="preserve">
Please enter only the amount without any curreny. For example: "110" and not "110Euro"</t>
        </r>
      </text>
    </comment>
    <comment ref="B83" authorId="0" shapeId="0" xr:uid="{00000000-0006-0000-0100-00000C000000}">
      <text>
        <r>
          <rPr>
            <b/>
            <sz val="9"/>
            <color indexed="81"/>
            <rFont val="Tahoma"/>
            <family val="2"/>
          </rPr>
          <t>Karl Jindrak:</t>
        </r>
        <r>
          <rPr>
            <sz val="9"/>
            <color indexed="81"/>
            <rFont val="Tahoma"/>
            <family val="2"/>
          </rPr>
          <t xml:space="preserve">
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indexed="81"/>
            <rFont val="Tahoma"/>
            <family val="2"/>
          </rPr>
          <t>Enter the name and full address of the venue on 3 lines</t>
        </r>
        <r>
          <rPr>
            <sz val="8"/>
            <color indexed="81"/>
            <rFont val="Tahoma"/>
            <family val="2"/>
          </rPr>
          <t xml:space="preserve">
</t>
        </r>
      </text>
    </comment>
    <comment ref="G57" authorId="0" shapeId="0" xr:uid="{00000000-0006-0000-0200-000004000000}">
      <text>
        <r>
          <rPr>
            <b/>
            <sz val="8"/>
            <color indexed="81"/>
            <rFont val="Tahoma"/>
            <family val="2"/>
          </rPr>
          <t xml:space="preserve">Enter the date with  the format : 
</t>
        </r>
        <r>
          <rPr>
            <b/>
            <sz val="8"/>
            <color indexed="12"/>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7"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1" authorId="1" shapeId="0" xr:uid="{00000000-0006-0000-0200-000007000000}">
      <text>
        <r>
          <rPr>
            <b/>
            <sz val="8"/>
            <color indexed="81"/>
            <rFont val="Tahoma"/>
            <family val="2"/>
          </rPr>
          <t xml:space="preserve"> Enter the name with stars, full address, phone, fax and email of the hotel
</t>
        </r>
        <r>
          <rPr>
            <b/>
            <sz val="8"/>
            <color indexed="48"/>
            <rFont val="Tahoma"/>
            <family val="2"/>
          </rPr>
          <t>ex: Novotel ***</t>
        </r>
        <r>
          <rPr>
            <sz val="8"/>
            <color indexed="81"/>
            <rFont val="Tahoma"/>
            <family val="2"/>
          </rPr>
          <t xml:space="preserve">
</t>
        </r>
      </text>
    </comment>
    <comment ref="H87"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88" authorId="0" shapeId="0" xr:uid="{00000000-0006-0000-0200-000009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5" authorId="0" shapeId="0" xr:uid="{00000000-0006-0000-0200-00000A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6"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3"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4"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5" authorId="0" shapeId="0" xr:uid="{00000000-0006-0000-0200-00000E000000}">
      <text>
        <r>
          <rPr>
            <b/>
            <sz val="8"/>
            <color indexed="81"/>
            <rFont val="Tahoma"/>
            <family val="2"/>
          </rPr>
          <t xml:space="preserve"> Enter the name of the airport</t>
        </r>
        <r>
          <rPr>
            <sz val="8"/>
            <color indexed="81"/>
            <rFont val="Tahoma"/>
            <family val="2"/>
          </rPr>
          <t xml:space="preserve">
</t>
        </r>
      </text>
    </comment>
    <comment ref="F137" authorId="0" shapeId="0" xr:uid="{00000000-0006-0000-0200-00000F000000}">
      <text>
        <r>
          <rPr>
            <b/>
            <sz val="8"/>
            <color indexed="81"/>
            <rFont val="Tahoma"/>
            <family val="2"/>
          </rPr>
          <t xml:space="preserve"> Enter the name of the railway station</t>
        </r>
        <r>
          <rPr>
            <sz val="8"/>
            <color indexed="81"/>
            <rFont val="Tahoma"/>
            <family val="2"/>
          </rPr>
          <t xml:space="preserve">
</t>
        </r>
      </text>
    </comment>
    <comment ref="G143" authorId="0" shapeId="0" xr:uid="{00000000-0006-0000-0200-000010000000}">
      <text>
        <r>
          <rPr>
            <b/>
            <sz val="8"/>
            <color indexed="81"/>
            <rFont val="Tahoma"/>
            <family val="2"/>
          </rPr>
          <t>The ROOM CANCELLATION DEADLINE is fixed to one week before the event starts!</t>
        </r>
      </text>
    </comment>
    <comment ref="E152" authorId="2" shapeId="0" xr:uid="{00000000-0006-0000-0200-000011000000}">
      <text>
        <r>
          <rPr>
            <b/>
            <sz val="9"/>
            <color indexed="81"/>
            <rFont val="Tahoma"/>
            <family val="2"/>
          </rPr>
          <t xml:space="preserve">Enter the date with  the format : 
</t>
        </r>
        <r>
          <rPr>
            <b/>
            <sz val="9"/>
            <color indexed="12"/>
            <rFont val="Tahoma"/>
            <family val="2"/>
          </rPr>
          <t>DD-MM-YY</t>
        </r>
        <r>
          <rPr>
            <sz val="9"/>
            <color indexed="81"/>
            <rFont val="Tahoma"/>
            <family val="2"/>
          </rPr>
          <t xml:space="preserve">
</t>
        </r>
      </text>
    </comment>
    <comment ref="E153" authorId="2" shapeId="0" xr:uid="{00000000-0006-0000-0200-000012000000}">
      <text>
        <r>
          <rPr>
            <b/>
            <sz val="9"/>
            <color indexed="81"/>
            <rFont val="Tahoma"/>
            <family val="2"/>
          </rPr>
          <t xml:space="preserve">Enter the date with  the format : </t>
        </r>
        <r>
          <rPr>
            <b/>
            <sz val="9"/>
            <color indexed="12"/>
            <rFont val="Tahoma"/>
            <family val="2"/>
          </rPr>
          <t xml:space="preserve">
DD-MM-YY</t>
        </r>
        <r>
          <rPr>
            <sz val="9"/>
            <color indexed="81"/>
            <rFont val="Tahoma"/>
            <family val="2"/>
          </rPr>
          <t xml:space="preserve">
</t>
        </r>
      </text>
    </comment>
    <comment ref="F154"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0" authorId="0" shapeId="0" xr:uid="{00000000-0006-0000-0200-000014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G161" authorId="0" shapeId="0" xr:uid="{00000000-0006-0000-0200-000015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E178" authorId="0" shapeId="0" xr:uid="{00000000-0006-0000-0200-000016000000}">
      <text>
        <r>
          <rPr>
            <b/>
            <sz val="8"/>
            <color rgb="FF000000"/>
            <rFont val="Tahoma"/>
            <family val="2"/>
          </rPr>
          <t xml:space="preserve"> Enter the information relating to your bank account for the bank transfert (6 lines)</t>
        </r>
      </text>
    </comment>
    <comment ref="E179" authorId="0" shapeId="0" xr:uid="{00000000-0006-0000-0200-000017000000}">
      <text>
        <r>
          <rPr>
            <b/>
            <sz val="8"/>
            <color indexed="81"/>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<sst xmlns="http://schemas.openxmlformats.org/spreadsheetml/2006/main" count="931" uniqueCount="591">
  <si>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</si>
  <si>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</si>
  <si>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</si>
  <si>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</si>
  <si>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</si>
  <si>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</si>
  <si>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</si>
  <si>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</si>
  <si>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</si>
  <si>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</si>
  <si>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</si>
  <si>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</si>
  <si>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</si>
  <si>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</si>
  <si>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</si>
  <si>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</si>
  <si>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</si>
  <si>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</si>
  <si>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</si>
  <si>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</si>
  <si>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</si>
  <si>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</si>
  <si>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</si>
  <si>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</si>
  <si>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</si>
  <si>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</si>
  <si>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</si>
  <si>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</si>
  <si>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</si>
  <si>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</si>
  <si>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</si>
  <si>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</si>
  <si>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</si>
  <si>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Frankfurt</t>
  </si>
  <si>
    <t>LH 007</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</si>
  <si>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</si>
  <si>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</si>
  <si>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</si>
  <si>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</si>
  <si>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</si>
  <si>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</si>
  <si>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</si>
  <si>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</si>
  <si>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</si>
  <si>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</si>
  <si>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</si>
  <si>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</si>
  <si>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</si>
  <si>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</si>
  <si>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</si>
  <si>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</si>
  <si>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</si>
  <si>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</si>
  <si>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</si>
  <si>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</si>
  <si>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</si>
  <si>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</si>
  <si>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</si>
  <si>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</si>
  <si>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</si>
  <si>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</si>
  <si>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</si>
  <si>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</si>
  <si>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</si>
  <si>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</si>
  <si>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</si>
  <si>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</si>
  <si>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</si>
  <si>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</si>
  <si>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</si>
  <si>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</si>
  <si>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</si>
  <si>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</si>
  <si>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</si>
  <si>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</si>
  <si>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</si>
  <si>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</si>
  <si>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or contact the Competition Manager</t>
  </si>
  <si>
    <t>PAYMENT</t>
  </si>
  <si>
    <t>VISA</t>
  </si>
  <si>
    <t xml:space="preserve">Free transportation will only be arranged when booking the full hospitality package (OHP) </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</si>
  <si>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</si>
  <si>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</si>
  <si>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</si>
  <si>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</si>
  <si>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</si>
  <si>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</si>
  <si>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</si>
  <si>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</si>
  <si>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</si>
  <si>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</si>
  <si>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</si>
  <si>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</si>
  <si>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</si>
  <si>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</si>
  <si>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</si>
  <si>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</si>
  <si>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</si>
  <si>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</si>
  <si>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</si>
  <si>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</si>
  <si>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</si>
  <si>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</si>
  <si>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</si>
  <si>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</si>
  <si>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</si>
  <si>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</si>
  <si>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</si>
  <si>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</si>
  <si>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</si>
  <si>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</si>
  <si>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</si>
  <si>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</si>
  <si>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</si>
  <si>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</si>
  <si>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</si>
  <si>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</si>
  <si>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</si>
  <si>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Flight nb</t>
  </si>
  <si>
    <t>Departure</t>
  </si>
  <si>
    <t>Transport</t>
  </si>
  <si>
    <t>(date)</t>
  </si>
  <si>
    <t>(City)</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</si>
  <si>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</si>
  <si>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</si>
  <si>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</si>
  <si>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</si>
  <si>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</si>
  <si>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</si>
  <si>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</si>
  <si>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</si>
  <si>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</si>
  <si>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</si>
  <si>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</si>
  <si>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</si>
  <si>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</si>
  <si>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</si>
  <si>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</si>
  <si>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</si>
  <si>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</si>
  <si>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</si>
  <si>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</si>
  <si>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</si>
  <si>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</si>
  <si>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</si>
  <si>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</si>
  <si>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</si>
  <si>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</si>
  <si>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</si>
  <si>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</si>
  <si>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</si>
  <si>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</si>
  <si>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</si>
  <si>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</si>
  <si>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</si>
  <si>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</si>
  <si>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</si>
  <si>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</si>
  <si>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</si>
  <si>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</si>
  <si>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</si>
  <si>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</si>
  <si>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</si>
  <si>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</si>
  <si>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</si>
  <si>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 xml:space="preserve">DRAW (for Seeded Players) </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</si>
  <si>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</si>
  <si>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</si>
  <si>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</si>
  <si>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</si>
  <si>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</si>
  <si>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</si>
  <si>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</si>
  <si>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</si>
  <si>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</si>
  <si>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</si>
  <si>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Airplane</t>
  </si>
  <si>
    <t>Train</t>
  </si>
  <si>
    <t>Car</t>
  </si>
  <si>
    <t>Karl JINDRAK</t>
  </si>
  <si>
    <t>Didier LEROY</t>
  </si>
  <si>
    <t>Mohamed DAWLATLY</t>
  </si>
  <si>
    <t>PROSPECTUS</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</si>
  <si>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</si>
  <si>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</si>
  <si>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</si>
  <si>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</si>
  <si>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</si>
  <si>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</si>
  <si>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</si>
  <si>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</si>
  <si>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</si>
  <si>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</si>
  <si>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</si>
  <si>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</si>
  <si>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</si>
  <si>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</si>
  <si>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</si>
  <si>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</si>
  <si>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</si>
  <si>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</si>
  <si>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</si>
  <si>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</si>
  <si>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be sent to the Competition Manager</t>
  </si>
  <si>
    <t>to the selected hotel and the venue and back.</t>
  </si>
  <si>
    <t>confirmed event</t>
  </si>
  <si>
    <t>Raul CALIN</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</si>
  <si>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</si>
  <si>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</si>
  <si>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</si>
  <si>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</si>
  <si>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</si>
  <si>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</si>
  <si>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</si>
  <si>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</si>
  <si>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</si>
  <si>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</si>
  <si>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</si>
  <si>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</si>
  <si>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</si>
  <si>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</si>
  <si>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</si>
  <si>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After this deadline, the penalty for non show policy will apply.</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</si>
  <si>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</si>
  <si>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</si>
  <si>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</si>
  <si>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</si>
  <si>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</si>
  <si>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</si>
  <si>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</si>
  <si>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</si>
  <si>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</si>
  <si>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</si>
  <si>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</si>
  <si>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</si>
  <si>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</si>
  <si>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</si>
  <si>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</si>
  <si>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</si>
  <si>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</si>
  <si>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</si>
  <si>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</si>
  <si>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</si>
  <si>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</si>
  <si>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</si>
  <si>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</si>
  <si>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</si>
  <si>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</si>
  <si>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</si>
  <si>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</si>
  <si>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</si>
  <si>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</si>
  <si>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</si>
  <si>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</si>
  <si>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</si>
  <si>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</si>
  <si>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</si>
  <si>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</si>
  <si>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</si>
  <si>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</si>
  <si>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</si>
  <si>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</si>
  <si>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</si>
  <si>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</si>
  <si>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</si>
  <si>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</si>
  <si>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</si>
  <si>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</si>
  <si>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</si>
  <si>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</si>
  <si>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</si>
  <si>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</si>
  <si>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</si>
  <si>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</si>
  <si>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</si>
  <si>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</si>
  <si>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</si>
  <si>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</si>
  <si>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</si>
  <si>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</si>
  <si>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</si>
  <si>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</si>
  <si>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</si>
  <si>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</si>
  <si>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</si>
  <si>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</si>
  <si>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</si>
  <si>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</si>
  <si>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Cornilleau Event</t>
  </si>
  <si>
    <t>Donic Delhi 25</t>
  </si>
  <si>
    <t>Donic Delhi SLC</t>
  </si>
  <si>
    <t>Donic World Champion TC</t>
  </si>
  <si>
    <t>Double Fish 328A</t>
  </si>
  <si>
    <t>Joola 3000 SC</t>
  </si>
  <si>
    <t>Joola 5000</t>
  </si>
  <si>
    <t>Joola Olymp (Atlanta)</t>
  </si>
  <si>
    <t>Joola Rollomat</t>
  </si>
  <si>
    <t>Nittaku STX211-W</t>
  </si>
  <si>
    <t>Nittaku STX212-W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</si>
  <si>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</si>
  <si>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</si>
  <si>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</si>
  <si>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</si>
  <si>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</si>
  <si>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</si>
  <si>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</si>
  <si>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</si>
  <si>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</si>
  <si>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</si>
  <si>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</si>
  <si>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</si>
  <si>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</si>
  <si>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bessahmounir@hotmail.com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</si>
  <si>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</si>
  <si>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</si>
  <si>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</si>
  <si>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</si>
  <si>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</si>
  <si>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</si>
  <si>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</si>
  <si>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</si>
  <si>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</si>
  <si>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</si>
  <si>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Cancellations have to be sent to the Competition Manager AND the Organizers.</t>
  </si>
  <si>
    <t>Please refer to the Official Documents on the World Tour section of the ITTF web-site or contact the Competition Manager.</t>
  </si>
  <si>
    <t>Association:</t>
  </si>
  <si>
    <t>PLEASE FILL IN FIRST THE ACCOMMODATION FORM ON ALL SHADED CELLS</t>
  </si>
  <si>
    <t>No.</t>
  </si>
  <si>
    <t>Website</t>
  </si>
  <si>
    <t>ADDITIONAL                                                         IMPORTANT                                                INFORMATION!!</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</si>
  <si>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</si>
  <si>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</si>
  <si>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</si>
  <si>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</si>
  <si>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</si>
  <si>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Seniors </t>
    </r>
    <r>
      <rPr>
        <b/>
        <sz val="11"/>
        <rFont val="Myriad Pro"/>
      </rPr>
      <t>AND</t>
    </r>
    <r>
      <rPr>
        <sz val="11"/>
        <rFont val="Myriad Pro"/>
      </rPr>
      <t xml:space="preserve"> U21</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</si>
  <si>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</si>
  <si>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</si>
  <si>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</si>
  <si>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</si>
  <si>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</si>
  <si>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For those who would need a visa to enter into the country, please contact the organizers to get a letter of invitation at least 2 months in advance with: Full name, nationality, passport number with expiration date, address and occupation and also birthday and place of birth.</t>
  </si>
  <si>
    <t>The official draw for qualifications takes place 2 days before the first competition day, at 12:00 local time. This is also the entry cancellation deadline.</t>
  </si>
  <si>
    <t>and if you send back your travel form in time. Please check the deadline in the item 15.</t>
  </si>
  <si>
    <t>World Tour</t>
  </si>
  <si>
    <t>WTGF</t>
  </si>
  <si>
    <t xml:space="preserve">Men and Women Singles: 6 players per Association (each gender) / 12 players for the Host Association (each gender) </t>
  </si>
  <si>
    <t>World Tour Platinum</t>
  </si>
  <si>
    <t>Zena SIM</t>
  </si>
  <si>
    <t>Alen IVANCIN</t>
  </si>
  <si>
    <t>aivancin@gmail.com</t>
  </si>
  <si>
    <t>Zoltan BENCSIK</t>
  </si>
  <si>
    <t>Ganeshan NEELAKANTAIYER</t>
  </si>
  <si>
    <t>ganeshaniob@gmail.com</t>
  </si>
  <si>
    <t>Jens LANG</t>
  </si>
  <si>
    <t>jens@tabletennis.org.au</t>
  </si>
  <si>
    <t>Andres LAROZZA</t>
  </si>
  <si>
    <t>anlarro@gmail.com</t>
  </si>
  <si>
    <t>Adham ASHOUR</t>
  </si>
  <si>
    <t>adham-ashour@hotmail.com</t>
  </si>
  <si>
    <t>00357 99 764474</t>
  </si>
  <si>
    <t>0043 699 124 17 193</t>
  </si>
  <si>
    <t>0032 477 68 15 91</t>
  </si>
  <si>
    <t>0034 616 08 11 20</t>
  </si>
  <si>
    <t>0020 11 11 11 72 75</t>
  </si>
  <si>
    <t>00593 98 86 69 084</t>
  </si>
  <si>
    <t>00213 661605837</t>
  </si>
  <si>
    <t>0030 6970 2361 16</t>
  </si>
  <si>
    <t>0065 6473 8022</t>
  </si>
  <si>
    <t>00385 992 065 844</t>
  </si>
  <si>
    <t>0036 703 372 566</t>
  </si>
  <si>
    <t>0091 989 597 12 99</t>
  </si>
  <si>
    <t>0061 488 088 494</t>
  </si>
  <si>
    <t>0034 651 148 211</t>
  </si>
  <si>
    <t>0020 100 570 20 20</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</si>
  <si>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</si>
  <si>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</si>
  <si>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</si>
  <si>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</si>
  <si>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</si>
  <si>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</si>
  <si>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</si>
  <si>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</si>
  <si>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</si>
  <si>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</si>
  <si>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</si>
  <si>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</si>
  <si>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</si>
  <si>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</si>
  <si>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</si>
  <si>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</si>
  <si>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</si>
  <si>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</si>
  <si>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</si>
  <si>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</si>
  <si>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</si>
  <si>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</si>
  <si>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</si>
  <si>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</si>
  <si>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One Earth 2014</t>
  </si>
  <si>
    <t>San-Ei Show Court Table CA</t>
  </si>
  <si>
    <t>San-Ei Show Court Table CAM</t>
  </si>
  <si>
    <t>San-Ei VR Veric</t>
  </si>
  <si>
    <t>Stiga Extreme Roller</t>
  </si>
  <si>
    <t>Victas VF-25W</t>
  </si>
  <si>
    <t>Haokang H2451</t>
  </si>
  <si>
    <t>Merry Lock System</t>
  </si>
  <si>
    <t>Nagase Kenko Table Tennis</t>
  </si>
  <si>
    <t>729 Sports Floor FL9004</t>
  </si>
  <si>
    <t>for Singles (Qualifications for doubles are always knock-out and for U21 only Main Draw is played)</t>
  </si>
  <si>
    <t>Men and Women Doubles: 2 pairs or 4 players per Association (each gender) / 3 pairs or 6 players for the Host Association (each gender)</t>
  </si>
  <si>
    <t>Associations will not be allowed to enter future WORLD TOUR and CHALLENGE events if any cancellation fees remain outstanding.</t>
  </si>
  <si>
    <t>Floor Color</t>
  </si>
  <si>
    <t>Red</t>
  </si>
  <si>
    <t>Green</t>
  </si>
  <si>
    <t>Blue</t>
  </si>
  <si>
    <t>Maroon</t>
  </si>
  <si>
    <t>Purple</t>
  </si>
  <si>
    <t>Qualification dates:</t>
  </si>
  <si>
    <t>DHS D40+***</t>
  </si>
  <si>
    <r>
      <t xml:space="preserve">The </t>
    </r>
    <r>
      <rPr>
        <b/>
        <strike/>
        <sz val="10"/>
        <color rgb="FFA6A6A6"/>
        <rFont val="Myriad Pro"/>
      </rPr>
      <t>TOP 16 Seeded players</t>
    </r>
    <r>
      <rPr>
        <strike/>
        <sz val="10"/>
        <color rgb="FFA6A6A6"/>
        <rFont val="Myriad Pro"/>
      </rPr>
      <t xml:space="preserve"> entered in the main draw, will be liable to a cancellation fee of </t>
    </r>
    <r>
      <rPr>
        <b/>
        <strike/>
        <sz val="10"/>
        <color rgb="FFA6A6A6"/>
        <rFont val="Myriad Pro"/>
      </rPr>
      <t>US$ 5,000</t>
    </r>
    <r>
      <rPr>
        <strike/>
        <sz val="10"/>
        <color rgb="FFA6A6A6"/>
        <rFont val="Myriad Pro"/>
      </rPr>
      <t xml:space="preserve"> and severe loss of World Ranking points (to be determined under the World Ranking structure), if they cancel their participation after the final entries deadline. This fee will only be waived if a Medical Certificate is presented, certified by a professional and qualified doctor.                                                                                                                                                                 The cancellation fee will be invoiced by the ITTF to the NA concerned and should be paid within 30 days or 10 days before the next ITTF World Tour event the same player will participate to, whichever earlier. </t>
    </r>
    <r>
      <rPr>
        <strike/>
        <sz val="10"/>
        <rFont val="Myriad Pro"/>
      </rPr>
      <t xml:space="preserve"> </t>
    </r>
    <r>
      <rPr>
        <b/>
        <sz val="10"/>
        <color rgb="FFFF0000"/>
        <rFont val="Myriad Pro"/>
      </rPr>
      <t>THIS PARAGRAPH IS POSTPONED</t>
    </r>
  </si>
  <si>
    <r>
      <t>For 2018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</si>
  <si>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2018 ITTF World Tour Directives and SSI, we have to limit the number of entries to</t>
  </si>
  <si>
    <t>kjindrak@ittf.com</t>
  </si>
  <si>
    <t>dleroy@ittf.com</t>
  </si>
  <si>
    <t>rcalin@ittf.com</t>
  </si>
  <si>
    <t>mdawlatly@ittf.com</t>
  </si>
  <si>
    <t>vicky@ittf.com</t>
  </si>
  <si>
    <t>dmessinis@ittf.com</t>
  </si>
  <si>
    <t>zena@ittf.com</t>
  </si>
  <si>
    <t>zbencsik@ittf.com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</si>
  <si>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</si>
  <si>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</si>
  <si>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</si>
  <si>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</si>
  <si>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</si>
  <si>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</si>
  <si>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U21 Men and Women Singles: 4 players per Association (each gender)</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</si>
  <si>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</si>
  <si>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</si>
  <si>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</si>
  <si>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</si>
  <si>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</si>
  <si>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</si>
  <si>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</si>
  <si>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</si>
  <si>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</si>
  <si>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and the Organizers.</t>
  </si>
  <si>
    <t>729 YG-1</t>
  </si>
  <si>
    <t>Butterfly TTI 10</t>
  </si>
  <si>
    <t>Carlton CS-699</t>
  </si>
  <si>
    <t>Chanson Competition 540</t>
  </si>
  <si>
    <t>Donic SKY Line Q</t>
  </si>
  <si>
    <t>Double Fish 233</t>
  </si>
  <si>
    <t>Double Happiness DHS 1024</t>
  </si>
  <si>
    <t>Double Happiness DHS Rainbow</t>
  </si>
  <si>
    <t>Double Happiness DHS Rainbow DŸsseldorf</t>
  </si>
  <si>
    <t>Double Happiness DHS Rainbow Paris</t>
  </si>
  <si>
    <t>Double Happiness DHS T1223</t>
  </si>
  <si>
    <t>Double Happiness DHS T1818</t>
  </si>
  <si>
    <t>Double Star T004-55</t>
  </si>
  <si>
    <t>Gewo SC 25 Premium</t>
  </si>
  <si>
    <t>Giant Dragon K2023</t>
  </si>
  <si>
    <t>Joola Worldcup 25-S</t>
  </si>
  <si>
    <t>San-Ei Infinity II</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</si>
  <si>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</si>
  <si>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</si>
  <si>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</si>
  <si>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</si>
  <si>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</si>
  <si>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</si>
  <si>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</si>
  <si>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</si>
  <si>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</si>
  <si>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</si>
  <si>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</si>
  <si>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</si>
  <si>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Stiga WT Classic (can be used until 30 June 2018)</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</si>
  <si>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</si>
  <si>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</si>
  <si>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</si>
  <si>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</si>
  <si>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</si>
  <si>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</si>
  <si>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</si>
  <si>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</si>
  <si>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</si>
  <si>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</si>
  <si>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</si>
  <si>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</si>
  <si>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</si>
  <si>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</si>
  <si>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</si>
  <si>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</si>
  <si>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</si>
  <si>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</si>
  <si>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</si>
  <si>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</si>
  <si>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</si>
  <si>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</si>
  <si>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</si>
  <si>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Donic World Champion (can be used until 30 June 2018)</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</si>
  <si>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</si>
  <si>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</si>
  <si>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</si>
  <si>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</si>
  <si>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</si>
  <si>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</si>
  <si>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</si>
  <si>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</si>
  <si>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</si>
  <si>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</si>
  <si>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</si>
  <si>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</si>
  <si>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</si>
  <si>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</si>
  <si>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</si>
  <si>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</si>
  <si>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</si>
  <si>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San-Ei Limitless</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</si>
  <si>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</si>
  <si>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</si>
  <si>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</si>
  <si>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</si>
  <si>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</si>
  <si>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</si>
  <si>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</si>
  <si>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</si>
  <si>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</si>
  <si>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</si>
  <si>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</si>
  <si>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</si>
  <si>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</si>
  <si>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</si>
  <si>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</si>
  <si>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</si>
  <si>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</si>
  <si>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</si>
  <si>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</si>
  <si>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</si>
  <si>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</si>
  <si>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</si>
  <si>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</si>
  <si>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</si>
  <si>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</si>
  <si>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</si>
  <si>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</si>
  <si>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</si>
  <si>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</si>
  <si>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Entries in singles and doubles will be approved based on the final number of entries and excess entries will be put on a waiting list.</t>
  </si>
  <si>
    <t xml:space="preserve">In case of extremely high number of entries the ITTF reserves the right to approve less entries than the maximum numbers above. </t>
  </si>
  <si>
    <t>Gerflor Recreation 60</t>
  </si>
  <si>
    <t>Gerflor Taraflex Table Tennis 3.7</t>
  </si>
  <si>
    <t>Gerflor Taraflex TT 6.2</t>
  </si>
  <si>
    <t>Hebei Dongxing PVC Flooring DX1303</t>
  </si>
  <si>
    <t>DHS DT218</t>
  </si>
  <si>
    <t>Enlio Super Weaving Surface (Red)</t>
  </si>
  <si>
    <t>Enlio Super Weaving Surface (Purple)</t>
  </si>
  <si>
    <t>Mixed Doubles (XD)</t>
  </si>
  <si>
    <t>Full details about entries' numbers can be found in the 2018 WT Directives and  SSI but in general for the ITTF World Tour an association can</t>
  </si>
  <si>
    <t>enter a maximum of:</t>
  </si>
  <si>
    <t>Mixed Doubles: 1 pair per Association / 1 pair for the Host Association</t>
  </si>
  <si>
    <t>your players.</t>
  </si>
  <si>
    <t xml:space="preserve">players in total. Only the final entries are taken into consideration by the organizers and the Competition Manager for the participation of                                                                                                                                                                               </t>
  </si>
  <si>
    <t>The entering association will be charged with one night costs of the official hospitality package                                                                     
(Option 2; Single room); this is valid for players, coaches, medical staff, accompanied persons</t>
  </si>
  <si>
    <t>Main Draw dates:</t>
  </si>
  <si>
    <t>Total prize money in US$</t>
  </si>
  <si>
    <t>Event Dates:</t>
  </si>
  <si>
    <t>x</t>
  </si>
  <si>
    <t>Entry fee / player</t>
  </si>
  <si>
    <t>Doubles</t>
  </si>
  <si>
    <t>Teams</t>
  </si>
  <si>
    <t>ALL Entries must be done on the online entry system. Please only fill in below the total number of teams and doubles you enter for the event for calculation of the entry fees.</t>
  </si>
  <si>
    <t>Hospitality</t>
  </si>
  <si>
    <t>Entry fees</t>
  </si>
  <si>
    <t>D1</t>
  </si>
  <si>
    <t>T1</t>
  </si>
  <si>
    <t>TOTAL TO BE PAID in US $</t>
  </si>
  <si>
    <t xml:space="preserve">PLA=Player, COA=Coach, DEL=Delegate, ACC=Accompanying person, </t>
  </si>
  <si>
    <t xml:space="preserve">Please return this form by email to:  </t>
  </si>
  <si>
    <t xml:space="preserve">not later than </t>
  </si>
  <si>
    <r>
      <t xml:space="preserve">Please fill in all </t>
    </r>
    <r>
      <rPr>
        <b/>
        <sz val="14"/>
        <color theme="8" tint="-0.249977111117893"/>
        <rFont val="Myriad Pro"/>
      </rPr>
      <t>color shaded</t>
    </r>
    <r>
      <rPr>
        <b/>
        <sz val="14"/>
        <rFont val="Myriad Pro"/>
      </rPr>
      <t xml:space="preserve"> cells. The final amount to be paid is subject to changes, upon cancellations.</t>
    </r>
  </si>
  <si>
    <r>
      <t xml:space="preserve">Please fill in the Accommodation form first! Then fill in all </t>
    </r>
    <r>
      <rPr>
        <b/>
        <sz val="14"/>
        <color theme="8" tint="-0.249977111117893"/>
        <rFont val="Myriad Pro"/>
      </rPr>
      <t>color shaded</t>
    </r>
    <r>
      <rPr>
        <b/>
        <sz val="14"/>
        <rFont val="Myriad Pro"/>
      </rPr>
      <t xml:space="preserve"> cells on this travel form.</t>
    </r>
  </si>
  <si>
    <t>Abbreviations : PLA=Player, COA=Coach, DEL=Delegate, ACC=Accompanying person, M=Men, W=Women, SR=Single room, DR=Double room</t>
  </si>
  <si>
    <r>
      <t xml:space="preserve">ITTF Competition Manager: </t>
    </r>
    <r>
      <rPr>
        <b/>
        <sz val="12"/>
        <color theme="1"/>
        <rFont val="Myriad Pro"/>
      </rPr>
      <t>falmendariz@ittf.com</t>
    </r>
  </si>
  <si>
    <t>falmendariz@ittf.com</t>
  </si>
  <si>
    <t>Association/NOC:</t>
  </si>
  <si>
    <t>Latin American Singles and Mixed Qualification Tournament</t>
  </si>
  <si>
    <t>Rosario, Argentina</t>
  </si>
  <si>
    <r>
      <t xml:space="preserve">LOC: </t>
    </r>
    <r>
      <rPr>
        <b/>
        <sz val="12"/>
        <rFont val="Arial"/>
        <family val="2"/>
      </rPr>
      <t>fatm@fatm.org.ar</t>
    </r>
  </si>
  <si>
    <r>
      <t xml:space="preserve">Argentina Table Tennis Association - LOC: </t>
    </r>
    <r>
      <rPr>
        <b/>
        <sz val="10"/>
        <rFont val="Arial"/>
        <family val="2"/>
      </rPr>
      <t>fatm@fatm.org.ar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</si>
</sst>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 numFmtId="174" formatCode="[$$-409]#,##0.00"/>
  </numFmts>
  <fonts count="153">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9"/>
      <color indexed="12"/>
      <name val="Tahoma"/>
      <family val="2"/>
    </font>
    <font>
      <b/>
      <sz val="10"/>
      <color indexed="12"/>
      <name val="Verdana"/>
      <family val="2"/>
    </font>
    <font>
      <b/>
      <i/>
      <sz val="8"/>
      <color indexed="10"/>
      <name val="Tahoma"/>
      <family val="2"/>
    </font>
    <font>
      <b/>
      <sz val="8"/>
      <color indexed="48"/>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sz val="9"/>
      <color indexed="81"/>
      <name val="Arial"/>
      <family val="2"/>
      <charset val="238"/>
    </font>
    <font>
      <b/>
      <sz val="9"/>
      <color indexed="81"/>
      <name val="Arial"/>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sz val="9"/>
      <color theme="0"/>
      <name val="Verdana"/>
      <family val="2"/>
      <charset val="238"/>
    </font>
    <font>
      <b/>
      <i/>
      <sz val="9"/>
      <name val="Verdana"/>
      <family val="2"/>
      <charset val="238"/>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sz val="11"/>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sz val="10"/>
      <color rgb="FFFF0000"/>
      <name val="Myriad Pro"/>
    </font>
    <font>
      <b/>
      <i/>
      <sz val="11"/>
      <name val="Myriad Pro"/>
    </font>
    <font>
      <b/>
      <sz val="9"/>
      <color rgb="FFFF0000"/>
      <name val="Myriad Pro"/>
    </font>
    <font>
      <b/>
      <i/>
      <sz val="9"/>
      <color rgb="FFFF0000"/>
      <name val="Myriad Pro"/>
    </font>
    <font>
      <b/>
      <i/>
      <sz val="11"/>
      <color rgb="FFFF0000"/>
      <name val="Myriad Pro"/>
    </font>
    <font>
      <b/>
      <sz val="11"/>
      <color indexed="10"/>
      <name val="Myriad Pro"/>
    </font>
    <font>
      <sz val="11"/>
      <color rgb="FFFF0000"/>
      <name val="Myriad Pro"/>
    </font>
    <font>
      <b/>
      <sz val="9"/>
      <name val="Myriad Pro"/>
    </font>
    <font>
      <sz val="9"/>
      <color rgb="FFFF0000"/>
      <name val="Myriad Pro"/>
    </font>
    <font>
      <b/>
      <sz val="11"/>
      <color indexed="9"/>
      <name val="Myriad Pro"/>
    </font>
    <font>
      <b/>
      <sz val="9"/>
      <color theme="0"/>
      <name val="Myriad Pro"/>
    </font>
    <font>
      <b/>
      <sz val="12"/>
      <name val="Myriad Pro"/>
    </font>
    <font>
      <b/>
      <sz val="9"/>
      <color indexed="10"/>
      <name val="Myriad Pro"/>
    </font>
    <font>
      <sz val="11"/>
      <name val="Verdana"/>
      <family val="2"/>
      <charset val="238"/>
    </font>
    <font>
      <sz val="13"/>
      <name val="Arial"/>
      <family val="2"/>
      <charset val="238"/>
    </font>
    <font>
      <strike/>
      <sz val="10"/>
      <color rgb="FFA6A6A6"/>
      <name val="Myriad Pro"/>
    </font>
    <font>
      <b/>
      <strike/>
      <sz val="10"/>
      <color rgb="FFA6A6A6"/>
      <name val="Myriad Pro"/>
    </font>
    <font>
      <strike/>
      <sz val="10"/>
      <name val="Myriad Pro"/>
    </font>
    <font>
      <b/>
      <u/>
      <sz val="12"/>
      <color theme="0"/>
      <name val="Myriad Pro"/>
    </font>
    <font>
      <b/>
      <sz val="14"/>
      <color rgb="FFFF000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sz val="11"/>
      <name val="Myriad Pro"/>
      <family val="2"/>
    </font>
    <font>
      <b/>
      <sz val="8"/>
      <color rgb="FF0000D4"/>
      <name val="Tahoma"/>
      <family val="2"/>
    </font>
    <font>
      <b/>
      <sz val="9"/>
      <color rgb="FF000000"/>
      <name val="Tahoma"/>
      <family val="2"/>
    </font>
    <font>
      <sz val="9"/>
      <color rgb="FF000000"/>
      <name val="Tahoma"/>
      <family val="2"/>
    </font>
    <font>
      <b/>
      <sz val="14"/>
      <name val="Myriad Pro"/>
    </font>
    <font>
      <b/>
      <sz val="12"/>
      <color theme="0"/>
      <name val="Myriad Pro"/>
    </font>
    <font>
      <sz val="18"/>
      <color rgb="FF004D40"/>
      <name val="Myriad Pro"/>
    </font>
    <font>
      <sz val="13"/>
      <name val="Myriad Pro"/>
    </font>
    <font>
      <sz val="16"/>
      <name val="Myriad Pro"/>
    </font>
    <font>
      <b/>
      <sz val="16"/>
      <name val="Myriad Pro"/>
    </font>
    <font>
      <b/>
      <sz val="20"/>
      <name val="Myriad Pro"/>
    </font>
    <font>
      <b/>
      <sz val="16"/>
      <color theme="8" tint="-0.499984740745262"/>
      <name val="Myriad Pro"/>
    </font>
    <font>
      <b/>
      <sz val="13"/>
      <name val="Myriad Pro"/>
    </font>
    <font>
      <b/>
      <sz val="14"/>
      <color theme="1"/>
      <name val="Myriad Pro"/>
    </font>
    <font>
      <sz val="12"/>
      <color theme="1"/>
      <name val="Myriad Pro"/>
    </font>
    <font>
      <b/>
      <sz val="12"/>
      <color indexed="9"/>
      <name val="Myriad Pro"/>
    </font>
    <font>
      <b/>
      <sz val="12"/>
      <color rgb="FF004D40"/>
      <name val="Myriad Pro"/>
    </font>
    <font>
      <b/>
      <sz val="14"/>
      <color theme="8" tint="-0.249977111117893"/>
      <name val="Myriad Pro"/>
    </font>
    <font>
      <sz val="12"/>
      <name val="Myriad Pro"/>
    </font>
    <font>
      <b/>
      <sz val="12"/>
      <color theme="1"/>
      <name val="Myriad Pro"/>
    </font>
  </fonts>
  <fills count="2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theme="8" tint="0.59999389629810485"/>
        <bgColor indexed="64"/>
      </patternFill>
    </fill>
  </fills>
  <borders count="3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
      <left/>
      <right style="thin">
        <color indexed="64"/>
      </right>
      <top style="thin">
        <color auto="1"/>
      </top>
      <bottom style="medium">
        <color auto="1"/>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cellStyleXfs>
  <cellXfs count="640">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6" fillId="0" borderId="0" xfId="0" applyNumberFormat="1" applyFont="1" applyAlignment="1">
      <alignment horizontal="center" vertical="center"/>
    </xf>
    <xf numFmtId="168" fontId="35" fillId="0" borderId="0" xfId="0" applyNumberFormat="1" applyFont="1" applyAlignment="1">
      <alignment horizontal="center" vertical="center"/>
    </xf>
    <xf numFmtId="0" fontId="33" fillId="0" borderId="0" xfId="0" applyFont="1" applyAlignment="1">
      <alignment horizontal="center" vertical="center"/>
    </xf>
    <xf numFmtId="0" fontId="39"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9"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41"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10" fillId="0" borderId="0" xfId="0" applyFont="1" applyFill="1" applyAlignment="1">
      <alignment horizontal="lef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40"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51" fillId="0" borderId="0" xfId="0" applyFont="1" applyBorder="1" applyAlignment="1">
      <alignment horizontal="center" vertical="center"/>
    </xf>
    <xf numFmtId="0" fontId="5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3"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8" fillId="0" borderId="0" xfId="0" applyFont="1"/>
    <xf numFmtId="3" fontId="58" fillId="0" borderId="0" xfId="0" applyNumberFormat="1" applyFont="1" applyAlignment="1">
      <alignment horizontal="left" vertical="center"/>
    </xf>
    <xf numFmtId="0" fontId="34"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6" fillId="9" borderId="0" xfId="0" applyFont="1" applyFill="1" applyAlignment="1" applyProtection="1">
      <alignment horizontal="center" vertical="center"/>
      <protection locked="0"/>
    </xf>
    <xf numFmtId="0" fontId="65" fillId="8" borderId="14" xfId="0" applyFont="1" applyFill="1" applyBorder="1" applyAlignment="1" applyProtection="1">
      <alignment horizontal="center" vertical="center"/>
    </xf>
    <xf numFmtId="0" fontId="68" fillId="8" borderId="14" xfId="0" applyFont="1" applyFill="1" applyBorder="1" applyAlignment="1" applyProtection="1">
      <alignment horizontal="center" vertical="center"/>
    </xf>
    <xf numFmtId="0" fontId="65" fillId="0" borderId="0" xfId="0" applyFont="1" applyAlignment="1" applyProtection="1">
      <alignment horizontal="center" vertical="center"/>
    </xf>
    <xf numFmtId="0" fontId="14" fillId="0" borderId="0" xfId="0" applyFont="1" applyAlignment="1" applyProtection="1">
      <alignment horizontal="center" vertical="center"/>
    </xf>
    <xf numFmtId="0" fontId="69" fillId="8" borderId="14" xfId="0" applyFont="1" applyFill="1" applyBorder="1" applyAlignment="1" applyProtection="1">
      <alignment horizontal="center" vertical="center"/>
    </xf>
    <xf numFmtId="169" fontId="66" fillId="9" borderId="0" xfId="0" applyNumberFormat="1" applyFont="1" applyFill="1" applyAlignment="1" applyProtection="1">
      <alignment horizontal="center" vertical="center"/>
      <protection locked="0"/>
    </xf>
    <xf numFmtId="167" fontId="71" fillId="0" borderId="0" xfId="0" applyNumberFormat="1" applyFont="1" applyFill="1" applyAlignment="1" applyProtection="1">
      <alignment vertical="center"/>
    </xf>
    <xf numFmtId="0" fontId="65" fillId="0" borderId="0" xfId="0" applyFont="1" applyAlignment="1" applyProtection="1">
      <alignment horizontal="center" vertical="center" shrinkToFit="1"/>
    </xf>
    <xf numFmtId="0" fontId="69" fillId="0" borderId="0" xfId="0" applyFont="1" applyAlignment="1" applyProtection="1">
      <alignment horizontal="center" vertical="center"/>
    </xf>
    <xf numFmtId="167" fontId="70" fillId="12" borderId="0" xfId="0" applyNumberFormat="1" applyFont="1" applyFill="1" applyAlignment="1" applyProtection="1">
      <alignment horizontal="center" vertical="center"/>
    </xf>
    <xf numFmtId="4" fontId="71" fillId="11" borderId="0" xfId="0" applyNumberFormat="1" applyFont="1" applyFill="1" applyAlignment="1" applyProtection="1">
      <alignment horizontal="center" vertical="center"/>
    </xf>
    <xf numFmtId="4" fontId="70" fillId="11" borderId="0" xfId="0" applyNumberFormat="1" applyFont="1" applyFill="1" applyAlignment="1" applyProtection="1">
      <alignment horizontal="center" vertical="center"/>
    </xf>
    <xf numFmtId="0" fontId="65" fillId="5" borderId="14" xfId="0" applyFont="1" applyFill="1" applyBorder="1" applyAlignment="1" applyProtection="1">
      <alignment horizontal="center" vertical="center"/>
    </xf>
    <xf numFmtId="0" fontId="68" fillId="5" borderId="14" xfId="0" applyFont="1" applyFill="1" applyBorder="1" applyAlignment="1" applyProtection="1">
      <alignment horizontal="center" vertical="center"/>
    </xf>
    <xf numFmtId="0" fontId="14" fillId="0" borderId="0" xfId="0" applyFont="1" applyAlignment="1" applyProtection="1">
      <alignment vertical="center"/>
    </xf>
    <xf numFmtId="0" fontId="69" fillId="10" borderId="0" xfId="0" applyFont="1" applyFill="1" applyAlignment="1" applyProtection="1">
      <alignment horizontal="center" vertical="center"/>
    </xf>
    <xf numFmtId="0" fontId="67"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71"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3"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5" fillId="12" borderId="0" xfId="0" applyFont="1" applyFill="1" applyAlignment="1" applyProtection="1">
      <alignment horizontal="center" vertical="center"/>
    </xf>
    <xf numFmtId="0" fontId="69" fillId="12" borderId="0" xfId="0" applyFont="1" applyFill="1" applyAlignment="1" applyProtection="1">
      <alignment horizontal="center" vertical="center"/>
    </xf>
    <xf numFmtId="0" fontId="64" fillId="12" borderId="0" xfId="0" applyFont="1" applyFill="1" applyAlignment="1" applyProtection="1">
      <alignment horizontal="center" vertical="center"/>
    </xf>
    <xf numFmtId="0" fontId="65" fillId="0" borderId="14" xfId="0" applyFont="1" applyFill="1" applyBorder="1" applyAlignment="1" applyProtection="1">
      <alignment horizontal="center" vertical="center"/>
    </xf>
    <xf numFmtId="0" fontId="66"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71"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4"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8" fillId="0" borderId="0" xfId="1" applyNumberFormat="1" applyFill="1" applyAlignment="1" applyProtection="1">
      <alignment horizontal="center" vertical="center"/>
    </xf>
    <xf numFmtId="169" fontId="70" fillId="0" borderId="0" xfId="0" applyNumberFormat="1"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9" fillId="0" borderId="0" xfId="0" applyFont="1" applyFill="1" applyAlignment="1" applyProtection="1">
      <alignment horizontal="center" vertical="center"/>
    </xf>
    <xf numFmtId="0" fontId="65" fillId="12" borderId="0" xfId="0" applyFont="1" applyFill="1" applyBorder="1" applyAlignment="1" applyProtection="1">
      <alignment horizontal="center" vertical="center"/>
    </xf>
    <xf numFmtId="169" fontId="70" fillId="12" borderId="0" xfId="0" applyNumberFormat="1" applyFont="1" applyFill="1" applyBorder="1" applyAlignment="1" applyProtection="1">
      <alignment horizontal="center" vertical="center"/>
    </xf>
    <xf numFmtId="0" fontId="69" fillId="12" borderId="0" xfId="0" applyFont="1" applyFill="1" applyBorder="1" applyAlignment="1" applyProtection="1">
      <alignment horizontal="center" vertical="center"/>
    </xf>
    <xf numFmtId="169" fontId="60"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2"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70" fillId="0" borderId="0" xfId="0" applyNumberFormat="1" applyFont="1" applyFill="1" applyAlignment="1" applyProtection="1">
      <alignment horizontal="center" vertical="center"/>
    </xf>
    <xf numFmtId="1" fontId="71" fillId="0" borderId="0" xfId="0" applyNumberFormat="1" applyFont="1" applyFill="1" applyAlignment="1" applyProtection="1">
      <alignment vertical="center"/>
    </xf>
    <xf numFmtId="1" fontId="71"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9" fillId="0" borderId="0" xfId="0" applyNumberFormat="1" applyFont="1" applyFill="1" applyAlignment="1" applyProtection="1">
      <alignment horizontal="center" vertical="center"/>
    </xf>
    <xf numFmtId="1" fontId="70" fillId="0" borderId="0" xfId="0" applyNumberFormat="1" applyFont="1" applyFill="1" applyAlignment="1" applyProtection="1">
      <alignment horizontal="center" vertical="center"/>
    </xf>
    <xf numFmtId="0" fontId="69" fillId="10" borderId="0" xfId="0" applyFont="1" applyFill="1" applyAlignment="1" applyProtection="1">
      <alignment vertical="center"/>
    </xf>
    <xf numFmtId="0" fontId="68" fillId="15" borderId="0" xfId="0" applyFont="1" applyFill="1" applyAlignment="1" applyProtection="1">
      <alignment horizontal="center" vertical="center" shrinkToFit="1"/>
    </xf>
    <xf numFmtId="0" fontId="69" fillId="15" borderId="0" xfId="0" applyFont="1" applyFill="1" applyAlignment="1" applyProtection="1">
      <alignment horizontal="center" vertical="center" wrapText="1" shrinkToFit="1"/>
    </xf>
    <xf numFmtId="167" fontId="71" fillId="12" borderId="0" xfId="0" applyNumberFormat="1" applyFont="1" applyFill="1" applyAlignment="1" applyProtection="1">
      <alignment horizontal="center" vertical="center"/>
    </xf>
    <xf numFmtId="169" fontId="72"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31" fillId="0" borderId="0" xfId="0" applyFont="1" applyAlignment="1">
      <alignment vertical="center"/>
    </xf>
    <xf numFmtId="3" fontId="62" fillId="0" borderId="0" xfId="0" applyNumberFormat="1" applyFont="1" applyAlignment="1">
      <alignment horizontal="center" vertical="center"/>
    </xf>
    <xf numFmtId="0" fontId="62" fillId="0" borderId="0" xfId="0" applyFont="1"/>
    <xf numFmtId="0" fontId="31" fillId="0" borderId="0" xfId="0" applyFont="1"/>
    <xf numFmtId="0" fontId="61" fillId="0" borderId="1" xfId="0" applyFont="1" applyFill="1" applyBorder="1" applyAlignment="1" applyProtection="1">
      <alignment horizontal="center" vertical="center"/>
      <protection locked="0"/>
    </xf>
    <xf numFmtId="3" fontId="62" fillId="0" borderId="0" xfId="0" applyNumberFormat="1" applyFont="1" applyAlignment="1">
      <alignment horizontal="left"/>
    </xf>
    <xf numFmtId="0" fontId="44" fillId="0" borderId="0" xfId="0" applyFont="1" applyAlignment="1">
      <alignment vertical="center"/>
    </xf>
    <xf numFmtId="3" fontId="62" fillId="0" borderId="0" xfId="0" applyNumberFormat="1" applyFont="1" applyAlignment="1">
      <alignment horizontal="left" vertical="center"/>
    </xf>
    <xf numFmtId="0" fontId="31" fillId="0" borderId="0" xfId="0" applyFont="1" applyAlignment="1">
      <alignment horizontal="center"/>
    </xf>
    <xf numFmtId="0" fontId="31"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xf>
    <xf numFmtId="0" fontId="31" fillId="0" borderId="0" xfId="0" applyFont="1" applyAlignment="1">
      <alignment horizontal="right"/>
    </xf>
    <xf numFmtId="0" fontId="79" fillId="0" borderId="0" xfId="0" applyFont="1" applyAlignment="1"/>
    <xf numFmtId="169" fontId="77" fillId="0" borderId="0" xfId="0" applyNumberFormat="1" applyFont="1" applyAlignment="1">
      <alignment vertical="center"/>
    </xf>
    <xf numFmtId="166" fontId="77" fillId="0" borderId="0" xfId="0" applyNumberFormat="1" applyFont="1" applyAlignment="1">
      <alignment horizontal="center"/>
    </xf>
    <xf numFmtId="0" fontId="0" fillId="0" borderId="0" xfId="0"/>
    <xf numFmtId="167"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xf>
    <xf numFmtId="0" fontId="76" fillId="14" borderId="0" xfId="1" applyNumberFormat="1" applyFont="1" applyFill="1" applyAlignment="1" applyProtection="1">
      <alignment horizontal="center" vertical="center"/>
    </xf>
    <xf numFmtId="169" fontId="73" fillId="14" borderId="0" xfId="1" applyNumberFormat="1" applyFont="1" applyFill="1" applyAlignment="1" applyProtection="1">
      <alignment horizontal="center" vertical="center" shrinkToFit="1"/>
    </xf>
    <xf numFmtId="167"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protection locked="0"/>
    </xf>
    <xf numFmtId="4" fontId="66" fillId="14" borderId="0" xfId="0" applyNumberFormat="1" applyFont="1" applyFill="1" applyAlignment="1" applyProtection="1">
      <alignment horizontal="center" vertical="center"/>
    </xf>
    <xf numFmtId="167" fontId="66" fillId="14" borderId="0" xfId="0" applyNumberFormat="1" applyFont="1" applyFill="1" applyAlignment="1" applyProtection="1">
      <alignment horizontal="center" vertical="center"/>
    </xf>
    <xf numFmtId="167" fontId="66" fillId="14" borderId="4" xfId="0" applyNumberFormat="1" applyFont="1" applyFill="1" applyBorder="1" applyAlignment="1" applyProtection="1">
      <alignment horizontal="center" vertical="center"/>
    </xf>
    <xf numFmtId="167" fontId="66" fillId="14" borderId="4" xfId="0" applyNumberFormat="1" applyFont="1" applyFill="1" applyBorder="1" applyAlignment="1" applyProtection="1">
      <alignment horizontal="center" vertical="center"/>
      <protection locked="0"/>
    </xf>
    <xf numFmtId="167" fontId="66" fillId="14" borderId="10" xfId="0" applyNumberFormat="1" applyFont="1" applyFill="1" applyBorder="1" applyAlignment="1" applyProtection="1">
      <alignment horizontal="center" vertical="center"/>
      <protection locked="0"/>
    </xf>
    <xf numFmtId="167" fontId="66" fillId="14" borderId="7" xfId="0" applyNumberFormat="1" applyFont="1" applyFill="1" applyBorder="1" applyAlignment="1" applyProtection="1">
      <alignment horizontal="center" vertical="center"/>
      <protection locked="0"/>
    </xf>
    <xf numFmtId="169"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xf>
    <xf numFmtId="0" fontId="82" fillId="8" borderId="14" xfId="0" applyFont="1" applyFill="1" applyBorder="1" applyAlignment="1" applyProtection="1">
      <alignment horizontal="center" vertical="center"/>
    </xf>
    <xf numFmtId="4" fontId="71" fillId="14" borderId="0" xfId="0" applyNumberFormat="1" applyFont="1" applyFill="1" applyAlignment="1">
      <alignment horizontal="center"/>
    </xf>
    <xf numFmtId="167" fontId="81" fillId="12" borderId="0" xfId="0" applyNumberFormat="1" applyFont="1" applyFill="1" applyAlignment="1" applyProtection="1">
      <alignment vertical="center"/>
    </xf>
    <xf numFmtId="0" fontId="80" fillId="12" borderId="0" xfId="0" applyFont="1" applyFill="1" applyAlignment="1" applyProtection="1">
      <alignment vertical="center"/>
    </xf>
    <xf numFmtId="0" fontId="14" fillId="12" borderId="0" xfId="0" applyFont="1" applyFill="1" applyAlignment="1" applyProtection="1">
      <alignment vertical="center"/>
    </xf>
    <xf numFmtId="0" fontId="67" fillId="12" borderId="0" xfId="0" applyFont="1" applyFill="1" applyAlignment="1" applyProtection="1">
      <alignment vertical="center"/>
    </xf>
    <xf numFmtId="167" fontId="71"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6" fillId="0" borderId="0" xfId="0" applyFont="1" applyBorder="1" applyAlignment="1" applyProtection="1">
      <alignment horizontal="center" vertical="center"/>
    </xf>
    <xf numFmtId="0" fontId="96" fillId="0" borderId="0" xfId="0" applyFont="1" applyBorder="1" applyAlignment="1" applyProtection="1">
      <alignment vertical="center"/>
    </xf>
    <xf numFmtId="0" fontId="12" fillId="0" borderId="0" xfId="0" applyFont="1" applyBorder="1" applyAlignment="1" applyProtection="1">
      <alignment horizontal="right" vertical="center"/>
    </xf>
    <xf numFmtId="4" fontId="41" fillId="0"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center"/>
    </xf>
    <xf numFmtId="0" fontId="98" fillId="0" borderId="0" xfId="0" applyFont="1" applyFill="1" applyBorder="1" applyAlignment="1" applyProtection="1">
      <alignment horizontal="center" vertical="center"/>
    </xf>
    <xf numFmtId="0" fontId="117" fillId="4" borderId="2" xfId="0" applyFont="1" applyFill="1" applyBorder="1" applyAlignment="1" applyProtection="1">
      <alignment vertical="center"/>
    </xf>
    <xf numFmtId="0" fontId="117" fillId="4" borderId="2" xfId="0" applyFont="1" applyFill="1" applyBorder="1" applyAlignment="1" applyProtection="1">
      <alignment horizontal="left" vertical="center"/>
    </xf>
    <xf numFmtId="0" fontId="117" fillId="4" borderId="2" xfId="0" applyFont="1" applyFill="1" applyBorder="1" applyAlignment="1" applyProtection="1">
      <alignment horizontal="center" vertical="center"/>
    </xf>
    <xf numFmtId="169" fontId="117" fillId="4" borderId="2" xfId="0" applyNumberFormat="1" applyFont="1" applyFill="1" applyBorder="1" applyAlignment="1" applyProtection="1">
      <alignment horizontal="center" vertical="center"/>
    </xf>
    <xf numFmtId="4" fontId="117" fillId="4" borderId="2" xfId="0" applyNumberFormat="1" applyFont="1" applyFill="1" applyBorder="1" applyAlignment="1" applyProtection="1">
      <alignment horizontal="center" vertical="center"/>
    </xf>
    <xf numFmtId="0" fontId="100" fillId="0" borderId="2" xfId="0" applyFont="1" applyBorder="1" applyAlignment="1" applyProtection="1">
      <alignment horizontal="center" vertical="center"/>
    </xf>
    <xf numFmtId="2" fontId="100" fillId="0" borderId="2" xfId="0" applyNumberFormat="1" applyFont="1" applyBorder="1" applyAlignment="1" applyProtection="1">
      <alignment horizontal="center" vertical="center"/>
    </xf>
    <xf numFmtId="0" fontId="100" fillId="0" borderId="2" xfId="0" applyFont="1" applyFill="1" applyBorder="1" applyAlignment="1" applyProtection="1">
      <alignment horizontal="center" vertical="center"/>
    </xf>
    <xf numFmtId="0" fontId="100" fillId="2" borderId="2" xfId="0" applyFont="1" applyFill="1" applyBorder="1" applyAlignment="1" applyProtection="1">
      <alignment horizontal="center" vertical="center"/>
    </xf>
    <xf numFmtId="0" fontId="112" fillId="0" borderId="0" xfId="0" applyFont="1" applyFill="1" applyBorder="1" applyAlignment="1" applyProtection="1">
      <alignment vertical="center"/>
    </xf>
    <xf numFmtId="0" fontId="109" fillId="0" borderId="0" xfId="0" applyFont="1" applyBorder="1" applyAlignment="1" applyProtection="1">
      <alignment horizontal="right" vertical="center"/>
    </xf>
    <xf numFmtId="0" fontId="98" fillId="0" borderId="0" xfId="0" applyFont="1" applyAlignment="1" applyProtection="1">
      <alignment vertical="center"/>
    </xf>
    <xf numFmtId="0" fontId="98" fillId="0" borderId="0" xfId="0" applyFont="1" applyAlignment="1" applyProtection="1">
      <alignment horizontal="center" vertical="center"/>
    </xf>
    <xf numFmtId="0" fontId="117" fillId="4" borderId="2" xfId="0" applyFont="1" applyFill="1" applyBorder="1" applyAlignment="1">
      <alignment horizontal="center" vertical="center"/>
    </xf>
    <xf numFmtId="0" fontId="117" fillId="4" borderId="2" xfId="0" applyFont="1" applyFill="1" applyBorder="1" applyAlignment="1">
      <alignment horizontal="left" vertical="center"/>
    </xf>
    <xf numFmtId="0" fontId="117" fillId="4" borderId="8" xfId="0" applyFont="1" applyFill="1" applyBorder="1" applyAlignment="1">
      <alignment horizontal="center" vertical="center"/>
    </xf>
    <xf numFmtId="169" fontId="117" fillId="4" borderId="8" xfId="0" applyNumberFormat="1" applyFont="1" applyFill="1" applyBorder="1" applyAlignment="1">
      <alignment horizontal="center" vertical="center"/>
    </xf>
    <xf numFmtId="16" fontId="117" fillId="4" borderId="8" xfId="0" applyNumberFormat="1" applyFont="1" applyFill="1" applyBorder="1" applyAlignment="1">
      <alignment horizontal="center" vertical="center"/>
    </xf>
    <xf numFmtId="170" fontId="117" fillId="4" borderId="8" xfId="0" applyNumberFormat="1" applyFont="1" applyFill="1" applyBorder="1" applyAlignment="1">
      <alignment horizontal="center" vertical="center"/>
    </xf>
    <xf numFmtId="169" fontId="117" fillId="4" borderId="2" xfId="0" applyNumberFormat="1" applyFont="1" applyFill="1" applyBorder="1" applyAlignment="1">
      <alignment horizontal="center" vertical="center"/>
    </xf>
    <xf numFmtId="170" fontId="117" fillId="4" borderId="2" xfId="0" applyNumberFormat="1" applyFont="1" applyFill="1" applyBorder="1" applyAlignment="1">
      <alignment horizontal="center" vertical="center"/>
    </xf>
    <xf numFmtId="0" fontId="100" fillId="0" borderId="4" xfId="0" applyFont="1" applyBorder="1" applyAlignment="1">
      <alignment horizontal="center" vertical="center"/>
    </xf>
    <xf numFmtId="0" fontId="100" fillId="0" borderId="5" xfId="0" applyFont="1" applyBorder="1" applyAlignment="1">
      <alignment horizontal="center" vertical="center"/>
    </xf>
    <xf numFmtId="0" fontId="100" fillId="0" borderId="7" xfId="0" applyFont="1" applyBorder="1" applyAlignment="1">
      <alignment horizontal="center" vertical="center"/>
    </xf>
    <xf numFmtId="0" fontId="100" fillId="0" borderId="2" xfId="0" applyFont="1" applyFill="1" applyBorder="1" applyAlignment="1" applyProtection="1">
      <alignment vertical="center" shrinkToFit="1"/>
    </xf>
    <xf numFmtId="169" fontId="100" fillId="0" borderId="2" xfId="0" applyNumberFormat="1" applyFont="1" applyFill="1" applyBorder="1" applyAlignment="1" applyProtection="1">
      <alignment horizontal="center" vertical="center"/>
    </xf>
    <xf numFmtId="0" fontId="98" fillId="0" borderId="0" xfId="0" applyFont="1"/>
    <xf numFmtId="0" fontId="98" fillId="0" borderId="0" xfId="0" applyFont="1" applyAlignment="1">
      <alignment horizontal="center"/>
    </xf>
    <xf numFmtId="0" fontId="100" fillId="0" borderId="2" xfId="0" applyFont="1" applyBorder="1" applyAlignment="1">
      <alignment horizontal="center" vertical="center"/>
    </xf>
    <xf numFmtId="0" fontId="105" fillId="0" borderId="0" xfId="0" applyFont="1"/>
    <xf numFmtId="0" fontId="105" fillId="0" borderId="0" xfId="0" applyFont="1" applyBorder="1"/>
    <xf numFmtId="0" fontId="116" fillId="0" borderId="0" xfId="0" applyFont="1" applyFill="1" applyBorder="1" applyAlignment="1" applyProtection="1">
      <alignment horizontal="center"/>
    </xf>
    <xf numFmtId="0" fontId="105" fillId="0" borderId="0" xfId="0" applyFont="1" applyAlignment="1">
      <alignment horizontal="center"/>
    </xf>
    <xf numFmtId="0" fontId="110" fillId="0" borderId="0" xfId="0" applyFont="1" applyAlignment="1">
      <alignment horizontal="right" shrinkToFit="1"/>
    </xf>
    <xf numFmtId="0" fontId="115" fillId="0" borderId="0" xfId="0" applyFont="1" applyBorder="1" applyAlignment="1"/>
    <xf numFmtId="0" fontId="120" fillId="0" borderId="0" xfId="0" applyFont="1" applyBorder="1" applyAlignment="1"/>
    <xf numFmtId="0" fontId="98" fillId="0" borderId="8" xfId="0" applyFont="1" applyBorder="1" applyAlignment="1">
      <alignment horizontal="center" vertical="center"/>
    </xf>
    <xf numFmtId="0" fontId="98" fillId="0" borderId="2" xfId="0" applyFont="1" applyBorder="1" applyAlignment="1" applyProtection="1">
      <alignment horizontal="center" vertical="center"/>
    </xf>
    <xf numFmtId="0" fontId="98" fillId="0" borderId="2" xfId="0" applyFont="1" applyBorder="1" applyAlignment="1" applyProtection="1">
      <alignment horizontal="center" vertical="center" wrapText="1"/>
    </xf>
    <xf numFmtId="0" fontId="121" fillId="0" borderId="0" xfId="0" applyFont="1" applyAlignment="1">
      <alignment horizontal="center"/>
    </xf>
    <xf numFmtId="167" fontId="69" fillId="0" borderId="0" xfId="0" applyNumberFormat="1" applyFont="1" applyFill="1" applyAlignment="1" applyProtection="1">
      <alignment horizontal="center" vertical="center"/>
    </xf>
    <xf numFmtId="49" fontId="66" fillId="10" borderId="0" xfId="0" applyNumberFormat="1" applyFont="1" applyFill="1" applyAlignment="1" applyProtection="1">
      <alignment horizontal="center" vertical="center"/>
      <protection locked="0"/>
    </xf>
    <xf numFmtId="0" fontId="68" fillId="0" borderId="0" xfId="0" applyFont="1" applyAlignment="1" applyProtection="1">
      <alignment horizontal="center" vertical="center"/>
    </xf>
    <xf numFmtId="0" fontId="0" fillId="0" borderId="0" xfId="0"/>
    <xf numFmtId="0" fontId="98" fillId="0" borderId="14" xfId="1" applyFont="1" applyBorder="1" applyAlignment="1" applyProtection="1">
      <alignment vertical="center"/>
    </xf>
    <xf numFmtId="0" fontId="98" fillId="0" borderId="14" xfId="2" applyFont="1" applyBorder="1" applyAlignment="1" applyProtection="1">
      <alignment vertical="center"/>
    </xf>
    <xf numFmtId="0" fontId="96" fillId="0" borderId="0" xfId="0" applyFont="1" applyBorder="1" applyAlignment="1" applyProtection="1"/>
    <xf numFmtId="0" fontId="96" fillId="0" borderId="0" xfId="0" applyFont="1" applyBorder="1" applyAlignment="1" applyProtection="1">
      <alignment horizontal="center"/>
    </xf>
    <xf numFmtId="0" fontId="122" fillId="0" borderId="11" xfId="0" applyFont="1" applyBorder="1" applyAlignment="1">
      <alignment shrinkToFit="1"/>
    </xf>
    <xf numFmtId="0" fontId="90"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91" fillId="0" borderId="0" xfId="2" applyNumberFormat="1" applyFont="1" applyBorder="1" applyAlignment="1" applyProtection="1">
      <alignment vertical="center"/>
      <protection locked="0"/>
    </xf>
    <xf numFmtId="0" fontId="90"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9" fillId="8" borderId="9" xfId="2" applyFont="1" applyFill="1" applyBorder="1" applyAlignment="1" applyProtection="1">
      <alignment horizontal="center" vertical="center"/>
    </xf>
    <xf numFmtId="0" fontId="88"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8" fillId="14" borderId="9" xfId="2" applyFont="1" applyFill="1" applyBorder="1" applyAlignment="1" applyProtection="1">
      <alignment vertical="center"/>
    </xf>
    <xf numFmtId="0" fontId="90"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8" fillId="14" borderId="0" xfId="2" applyFont="1" applyFill="1" applyBorder="1" applyAlignment="1" applyProtection="1">
      <alignment vertical="center"/>
    </xf>
    <xf numFmtId="0" fontId="98" fillId="14" borderId="0" xfId="2" applyFont="1" applyFill="1" applyBorder="1" applyAlignment="1" applyProtection="1">
      <alignment horizontal="right" vertical="center"/>
    </xf>
    <xf numFmtId="0" fontId="90"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8" fillId="14" borderId="11" xfId="2" applyFont="1" applyFill="1" applyBorder="1" applyAlignment="1" applyProtection="1">
      <alignment horizontal="right" vertical="center"/>
    </xf>
    <xf numFmtId="0" fontId="90" fillId="0" borderId="0" xfId="2" applyFont="1" applyAlignment="1" applyProtection="1">
      <alignment vertical="center"/>
    </xf>
    <xf numFmtId="0" fontId="98" fillId="0" borderId="0" xfId="2" applyFont="1" applyAlignment="1" applyProtection="1">
      <alignment vertical="center"/>
    </xf>
    <xf numFmtId="0" fontId="98" fillId="14" borderId="9" xfId="2" applyFont="1" applyFill="1" applyBorder="1" applyAlignment="1" applyProtection="1">
      <alignment horizontal="right" vertical="center"/>
    </xf>
    <xf numFmtId="0" fontId="98"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100" fillId="12" borderId="9" xfId="2" applyFont="1" applyFill="1" applyBorder="1" applyAlignment="1" applyProtection="1">
      <alignment vertical="center"/>
    </xf>
    <xf numFmtId="0" fontId="107" fillId="12" borderId="9" xfId="2" applyFont="1" applyFill="1" applyBorder="1" applyAlignment="1" applyProtection="1">
      <alignment vertical="center" wrapText="1" shrinkToFit="1"/>
    </xf>
    <xf numFmtId="0" fontId="98" fillId="12" borderId="9" xfId="2" applyFont="1" applyFill="1" applyBorder="1" applyAlignment="1" applyProtection="1">
      <alignment vertical="center"/>
    </xf>
    <xf numFmtId="0" fontId="100" fillId="12" borderId="0" xfId="2" applyFont="1" applyFill="1" applyBorder="1" applyAlignment="1" applyProtection="1">
      <alignment vertical="center"/>
    </xf>
    <xf numFmtId="0" fontId="107" fillId="12" borderId="0" xfId="2" applyFont="1" applyFill="1" applyBorder="1" applyAlignment="1" applyProtection="1">
      <alignment vertical="center" wrapText="1" shrinkToFit="1"/>
    </xf>
    <xf numFmtId="0" fontId="98" fillId="12" borderId="0" xfId="2" applyFont="1" applyFill="1" applyBorder="1" applyAlignment="1" applyProtection="1">
      <alignment vertical="center"/>
    </xf>
    <xf numFmtId="0" fontId="100" fillId="0" borderId="0" xfId="2" applyFont="1" applyFill="1" applyBorder="1" applyAlignment="1" applyProtection="1">
      <alignment vertical="center"/>
    </xf>
    <xf numFmtId="0" fontId="98" fillId="0" borderId="0" xfId="2" applyFont="1" applyBorder="1" applyAlignment="1" applyProtection="1">
      <alignment vertical="center"/>
    </xf>
    <xf numFmtId="0" fontId="107" fillId="20" borderId="0" xfId="0" applyFont="1" applyFill="1" applyAlignment="1">
      <alignment vertical="center" wrapText="1" shrinkToFit="1"/>
    </xf>
    <xf numFmtId="0" fontId="99" fillId="14" borderId="11" xfId="2" applyFont="1" applyFill="1" applyBorder="1" applyAlignment="1" applyProtection="1">
      <alignment vertical="center"/>
    </xf>
    <xf numFmtId="0" fontId="89" fillId="8" borderId="14" xfId="2" applyFont="1" applyFill="1" applyBorder="1" applyAlignment="1" applyProtection="1">
      <alignment horizontal="center" vertical="center"/>
    </xf>
    <xf numFmtId="0" fontId="88"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8" fillId="0" borderId="14" xfId="0" applyFont="1" applyBorder="1" applyAlignment="1">
      <alignment vertical="center"/>
    </xf>
    <xf numFmtId="169" fontId="100"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8" fillId="12" borderId="9" xfId="2" applyFont="1" applyFill="1" applyBorder="1" applyAlignment="1" applyProtection="1">
      <alignment horizontal="left" vertical="center"/>
    </xf>
    <xf numFmtId="173" fontId="107" fillId="13" borderId="9" xfId="2" applyNumberFormat="1" applyFont="1" applyFill="1" applyBorder="1" applyAlignment="1" applyProtection="1">
      <alignment horizontal="center" vertical="center" shrinkToFit="1"/>
      <protection locked="0"/>
    </xf>
    <xf numFmtId="0" fontId="98" fillId="12" borderId="9" xfId="2" applyFont="1" applyFill="1" applyBorder="1" applyAlignment="1" applyProtection="1">
      <alignment horizontal="center" vertical="center"/>
    </xf>
    <xf numFmtId="20" fontId="107" fillId="13" borderId="9" xfId="2" applyNumberFormat="1" applyFont="1" applyFill="1" applyBorder="1" applyAlignment="1" applyProtection="1">
      <alignment horizontal="center" vertical="center"/>
      <protection locked="0"/>
    </xf>
    <xf numFmtId="0" fontId="98" fillId="12" borderId="0" xfId="2" applyFont="1" applyFill="1" applyBorder="1" applyAlignment="1" applyProtection="1">
      <alignment horizontal="right" vertical="center"/>
    </xf>
    <xf numFmtId="0" fontId="100" fillId="13" borderId="12" xfId="0" applyFont="1" applyFill="1" applyBorder="1" applyAlignment="1" applyProtection="1">
      <alignment horizontal="center" vertical="center"/>
      <protection locked="0"/>
    </xf>
    <xf numFmtId="0" fontId="100" fillId="0" borderId="9" xfId="0" applyFont="1" applyFill="1" applyBorder="1" applyAlignment="1" applyProtection="1">
      <alignment horizontal="center" vertical="center"/>
    </xf>
    <xf numFmtId="0" fontId="98" fillId="14" borderId="14" xfId="2" applyFont="1" applyFill="1" applyBorder="1" applyAlignment="1" applyProtection="1">
      <alignment horizontal="center" vertical="center"/>
    </xf>
    <xf numFmtId="0" fontId="100" fillId="13" borderId="14" xfId="0" applyFont="1" applyFill="1" applyBorder="1" applyAlignment="1" applyProtection="1">
      <alignment horizontal="center" vertical="center" shrinkToFit="1"/>
      <protection locked="0"/>
    </xf>
    <xf numFmtId="0" fontId="88" fillId="14" borderId="0" xfId="2" applyFont="1" applyFill="1" applyBorder="1" applyAlignment="1" applyProtection="1">
      <alignment vertical="center"/>
    </xf>
    <xf numFmtId="0" fontId="100" fillId="14" borderId="0" xfId="2" applyFont="1" applyFill="1" applyBorder="1" applyAlignment="1" applyProtection="1">
      <alignment horizontal="right" vertical="center"/>
    </xf>
    <xf numFmtId="0" fontId="100" fillId="13" borderId="6" xfId="0" applyFont="1" applyFill="1" applyBorder="1" applyAlignment="1" applyProtection="1">
      <alignment horizontal="center" vertical="center"/>
      <protection locked="0"/>
    </xf>
    <xf numFmtId="0" fontId="100" fillId="0" borderId="0" xfId="0" applyFont="1" applyFill="1" applyBorder="1" applyAlignment="1" applyProtection="1">
      <alignment horizontal="center" vertical="center"/>
    </xf>
    <xf numFmtId="0" fontId="100" fillId="12" borderId="0" xfId="0" applyFont="1" applyFill="1" applyBorder="1" applyAlignment="1" applyProtection="1">
      <alignment horizontal="center" vertical="center"/>
    </xf>
    <xf numFmtId="0" fontId="98" fillId="14" borderId="11" xfId="2" applyFont="1" applyFill="1" applyBorder="1" applyAlignment="1" applyProtection="1">
      <alignment vertical="center"/>
    </xf>
    <xf numFmtId="0" fontId="100" fillId="12" borderId="11" xfId="0" applyFont="1" applyFill="1" applyBorder="1" applyAlignment="1" applyProtection="1">
      <alignment vertical="center"/>
    </xf>
    <xf numFmtId="0" fontId="100" fillId="13" borderId="11" xfId="0" applyFont="1" applyFill="1" applyBorder="1" applyAlignment="1" applyProtection="1">
      <alignment horizontal="center" vertical="center"/>
      <protection locked="0"/>
    </xf>
    <xf numFmtId="0" fontId="100" fillId="0" borderId="11" xfId="0" applyFont="1" applyFill="1" applyBorder="1" applyAlignment="1" applyProtection="1">
      <alignment vertical="center"/>
    </xf>
    <xf numFmtId="0" fontId="98" fillId="0" borderId="9" xfId="2" applyFont="1" applyBorder="1" applyAlignment="1" applyProtection="1">
      <alignment vertical="center"/>
    </xf>
    <xf numFmtId="167" fontId="100" fillId="12" borderId="9" xfId="2" applyNumberFormat="1" applyFont="1" applyFill="1" applyBorder="1" applyAlignment="1" applyProtection="1">
      <alignment horizontal="center" vertical="center"/>
    </xf>
    <xf numFmtId="20" fontId="114" fillId="13" borderId="9" xfId="2" applyNumberFormat="1" applyFont="1" applyFill="1" applyBorder="1" applyAlignment="1" applyProtection="1">
      <alignment horizontal="center" vertical="center"/>
      <protection locked="0"/>
    </xf>
    <xf numFmtId="0" fontId="88"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8" fillId="0" borderId="11" xfId="2" applyFont="1" applyBorder="1" applyAlignment="1" applyProtection="1">
      <alignment vertical="center"/>
    </xf>
    <xf numFmtId="171" fontId="100" fillId="13" borderId="11" xfId="2" applyNumberFormat="1" applyFont="1" applyFill="1" applyBorder="1" applyAlignment="1" applyProtection="1">
      <alignment horizontal="center" vertical="center"/>
      <protection locked="0"/>
    </xf>
    <xf numFmtId="0" fontId="104" fillId="0" borderId="11" xfId="2" applyFont="1" applyBorder="1" applyAlignment="1" applyProtection="1">
      <alignment vertical="center"/>
    </xf>
    <xf numFmtId="0" fontId="100"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8" fillId="14" borderId="0" xfId="2" applyFont="1" applyFill="1" applyBorder="1" applyAlignment="1" applyProtection="1">
      <alignment horizontal="right" vertical="center"/>
    </xf>
    <xf numFmtId="0" fontId="92" fillId="14" borderId="0" xfId="2" applyFont="1" applyFill="1" applyBorder="1" applyAlignment="1" applyProtection="1">
      <alignment vertical="center"/>
    </xf>
    <xf numFmtId="4" fontId="107" fillId="12" borderId="0" xfId="2" applyNumberFormat="1" applyFont="1" applyFill="1" applyBorder="1" applyAlignment="1" applyProtection="1">
      <alignment horizontal="center" vertical="center"/>
    </xf>
    <xf numFmtId="0" fontId="93" fillId="14" borderId="0" xfId="2" applyFont="1" applyFill="1" applyBorder="1" applyAlignment="1" applyProtection="1">
      <alignment vertical="center"/>
    </xf>
    <xf numFmtId="0" fontId="90" fillId="14" borderId="9" xfId="2" applyFont="1" applyFill="1" applyBorder="1" applyAlignment="1" applyProtection="1">
      <alignment vertical="center"/>
    </xf>
    <xf numFmtId="4" fontId="100" fillId="13" borderId="0" xfId="2" applyNumberFormat="1" applyFont="1" applyFill="1" applyBorder="1" applyAlignment="1" applyProtection="1">
      <alignment horizontal="center" vertical="center"/>
      <protection locked="0"/>
    </xf>
    <xf numFmtId="49" fontId="100"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7" fillId="0" borderId="0" xfId="2" applyFont="1" applyBorder="1" applyAlignment="1" applyProtection="1">
      <alignment vertical="center"/>
    </xf>
    <xf numFmtId="0" fontId="97" fillId="12" borderId="0" xfId="2" applyFont="1" applyFill="1" applyAlignment="1" applyProtection="1">
      <alignment vertical="center"/>
    </xf>
    <xf numFmtId="0" fontId="90" fillId="14" borderId="0" xfId="2" applyFont="1" applyFill="1" applyBorder="1" applyAlignment="1" applyProtection="1">
      <alignment vertical="center" wrapText="1"/>
    </xf>
    <xf numFmtId="0" fontId="89"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4"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8" fillId="0" borderId="9" xfId="2" applyFont="1" applyBorder="1" applyAlignment="1" applyProtection="1">
      <alignment horizontal="right" vertical="center"/>
    </xf>
    <xf numFmtId="0" fontId="98" fillId="0" borderId="0" xfId="2" applyFont="1" applyFill="1" applyBorder="1" applyAlignment="1" applyProtection="1">
      <alignment horizontal="right" vertical="center"/>
    </xf>
    <xf numFmtId="0" fontId="104" fillId="0" borderId="0" xfId="2" applyFont="1" applyBorder="1" applyAlignment="1" applyProtection="1">
      <alignment horizontal="right" vertical="center"/>
    </xf>
    <xf numFmtId="4" fontId="113" fillId="0" borderId="0" xfId="2" applyNumberFormat="1" applyFont="1" applyFill="1" applyBorder="1" applyAlignment="1" applyProtection="1">
      <alignment horizontal="center" vertical="center"/>
    </xf>
    <xf numFmtId="0" fontId="113" fillId="0" borderId="0" xfId="2" applyFont="1" applyBorder="1" applyAlignment="1" applyProtection="1">
      <alignment vertical="center"/>
    </xf>
    <xf numFmtId="0" fontId="100" fillId="0" borderId="0" xfId="0" applyFont="1" applyFill="1" applyBorder="1" applyAlignment="1" applyProtection="1">
      <alignment horizontal="center" vertical="center" wrapText="1"/>
    </xf>
    <xf numFmtId="0" fontId="98" fillId="0" borderId="0" xfId="2" applyFont="1" applyFill="1" applyBorder="1" applyAlignment="1" applyProtection="1">
      <alignment horizontal="left" vertical="center"/>
    </xf>
    <xf numFmtId="0" fontId="100" fillId="0" borderId="0" xfId="2" applyFont="1" applyFill="1" applyBorder="1" applyAlignment="1" applyProtection="1">
      <alignment horizontal="left" vertical="center"/>
    </xf>
    <xf numFmtId="0" fontId="98" fillId="0" borderId="11" xfId="2" applyFont="1" applyBorder="1" applyAlignment="1" applyProtection="1">
      <alignment horizontal="right" vertical="center"/>
    </xf>
    <xf numFmtId="0" fontId="98" fillId="0" borderId="11" xfId="2" applyFont="1" applyFill="1" applyBorder="1" applyAlignment="1" applyProtection="1">
      <alignment horizontal="left" vertical="center"/>
    </xf>
    <xf numFmtId="0" fontId="100" fillId="0" borderId="11" xfId="2" applyFont="1" applyFill="1" applyBorder="1" applyAlignment="1" applyProtection="1">
      <alignment horizontal="left" vertical="center"/>
    </xf>
    <xf numFmtId="164" fontId="103" fillId="10" borderId="9" xfId="2" applyNumberFormat="1" applyFont="1" applyFill="1" applyBorder="1" applyAlignment="1" applyProtection="1">
      <alignment horizontal="center" vertical="center" shrinkToFit="1"/>
    </xf>
    <xf numFmtId="9" fontId="100" fillId="0" borderId="0" xfId="2" applyNumberFormat="1" applyFont="1" applyFill="1" applyBorder="1" applyAlignment="1" applyProtection="1">
      <alignment horizontal="center" vertical="center"/>
    </xf>
    <xf numFmtId="0" fontId="104" fillId="0" borderId="0" xfId="2" applyFont="1" applyBorder="1" applyAlignment="1" applyProtection="1">
      <alignment vertical="center"/>
    </xf>
    <xf numFmtId="0" fontId="44" fillId="16" borderId="0" xfId="0" applyFont="1" applyFill="1" applyAlignment="1" applyProtection="1">
      <alignment vertical="center" wrapText="1"/>
    </xf>
    <xf numFmtId="0" fontId="91" fillId="14" borderId="0" xfId="2" applyFont="1" applyFill="1" applyBorder="1" applyAlignment="1" applyProtection="1">
      <alignment vertical="center" wrapText="1"/>
    </xf>
    <xf numFmtId="0" fontId="75"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8" fillId="0" borderId="9" xfId="2" applyNumberFormat="1" applyFont="1" applyFill="1" applyBorder="1" applyAlignment="1" applyProtection="1">
      <alignment horizontal="center" vertical="center"/>
    </xf>
    <xf numFmtId="20" fontId="100" fillId="13" borderId="9" xfId="2" applyNumberFormat="1" applyFont="1" applyFill="1" applyBorder="1" applyAlignment="1" applyProtection="1">
      <alignment horizontal="center" vertical="center"/>
      <protection locked="0"/>
    </xf>
    <xf numFmtId="20" fontId="98" fillId="0" borderId="9" xfId="2" applyNumberFormat="1" applyFont="1" applyFill="1" applyBorder="1" applyAlignment="1" applyProtection="1">
      <alignment horizontal="center" vertical="center"/>
    </xf>
    <xf numFmtId="20" fontId="100" fillId="13" borderId="0" xfId="2" applyNumberFormat="1" applyFont="1" applyFill="1" applyBorder="1" applyAlignment="1" applyProtection="1">
      <alignment horizontal="center" vertical="center"/>
      <protection locked="0"/>
    </xf>
    <xf numFmtId="20" fontId="98" fillId="0" borderId="0" xfId="2" applyNumberFormat="1" applyFont="1" applyFill="1" applyBorder="1" applyAlignment="1" applyProtection="1">
      <alignment horizontal="center" vertical="center"/>
    </xf>
    <xf numFmtId="0" fontId="98" fillId="12" borderId="11" xfId="2" applyFont="1" applyFill="1" applyBorder="1" applyAlignment="1" applyProtection="1">
      <alignment horizontal="right" vertical="center"/>
    </xf>
    <xf numFmtId="164" fontId="107" fillId="12" borderId="0" xfId="2" applyNumberFormat="1" applyFont="1" applyFill="1" applyBorder="1" applyAlignment="1" applyProtection="1">
      <alignment horizontal="center" vertical="center" shrinkToFit="1"/>
    </xf>
    <xf numFmtId="0" fontId="107" fillId="0" borderId="0" xfId="2" applyFont="1" applyBorder="1" applyAlignment="1" applyProtection="1">
      <alignment vertical="center"/>
    </xf>
    <xf numFmtId="164" fontId="107" fillId="13" borderId="0" xfId="2" applyNumberFormat="1" applyFont="1" applyFill="1" applyBorder="1" applyAlignment="1" applyProtection="1">
      <alignment horizontal="center" vertical="center" shrinkToFit="1"/>
      <protection locked="0"/>
    </xf>
    <xf numFmtId="164" fontId="107" fillId="13" borderId="11" xfId="2" applyNumberFormat="1" applyFont="1" applyFill="1" applyBorder="1" applyAlignment="1" applyProtection="1">
      <alignment horizontal="center" vertical="center" shrinkToFit="1"/>
      <protection locked="0"/>
    </xf>
    <xf numFmtId="0" fontId="14" fillId="0" borderId="0" xfId="2" applyFont="1" applyFill="1" applyBorder="1" applyAlignment="1" applyProtection="1">
      <alignment vertical="center"/>
    </xf>
    <xf numFmtId="0" fontId="98" fillId="0" borderId="9" xfId="2" applyFont="1" applyFill="1" applyBorder="1" applyAlignment="1" applyProtection="1">
      <alignment vertical="center"/>
    </xf>
    <xf numFmtId="0" fontId="91" fillId="14" borderId="0" xfId="2" applyFont="1" applyFill="1" applyBorder="1" applyAlignment="1" applyProtection="1">
      <alignment vertical="center"/>
    </xf>
    <xf numFmtId="0" fontId="103" fillId="17" borderId="0" xfId="2" applyFont="1" applyFill="1" applyBorder="1" applyAlignment="1" applyProtection="1">
      <alignment vertical="center"/>
    </xf>
    <xf numFmtId="0" fontId="69" fillId="17" borderId="0" xfId="2" applyFont="1" applyFill="1" applyBorder="1" applyAlignment="1" applyProtection="1">
      <alignment vertical="center"/>
    </xf>
    <xf numFmtId="0" fontId="102" fillId="17" borderId="0" xfId="2" applyFont="1" applyFill="1" applyBorder="1" applyAlignment="1" applyProtection="1">
      <alignment vertical="center"/>
    </xf>
    <xf numFmtId="0" fontId="98" fillId="0" borderId="0" xfId="2" applyFont="1" applyFill="1" applyBorder="1" applyAlignment="1" applyProtection="1">
      <alignment vertical="center"/>
    </xf>
    <xf numFmtId="2" fontId="107" fillId="12" borderId="0" xfId="2" applyNumberFormat="1" applyFont="1" applyFill="1" applyBorder="1" applyAlignment="1" applyProtection="1">
      <alignment horizontal="center" vertical="center"/>
    </xf>
    <xf numFmtId="4" fontId="107" fillId="12" borderId="0" xfId="2" applyNumberFormat="1" applyFont="1" applyFill="1" applyBorder="1" applyAlignment="1" applyProtection="1">
      <alignment horizontal="right" vertical="center"/>
    </xf>
    <xf numFmtId="0" fontId="107" fillId="12" borderId="11" xfId="2" applyFont="1" applyFill="1" applyBorder="1" applyAlignment="1" applyProtection="1">
      <alignment vertical="center"/>
    </xf>
    <xf numFmtId="0" fontId="50"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100" fillId="0" borderId="9" xfId="2" applyFont="1" applyBorder="1" applyAlignment="1" applyProtection="1">
      <alignment vertical="center"/>
    </xf>
    <xf numFmtId="0" fontId="100" fillId="0" borderId="9" xfId="2" applyFont="1" applyFill="1" applyBorder="1" applyAlignment="1" applyProtection="1">
      <alignment vertical="center"/>
    </xf>
    <xf numFmtId="0" fontId="89" fillId="14" borderId="0" xfId="2" applyFont="1" applyFill="1" applyBorder="1" applyAlignment="1" applyProtection="1">
      <alignment vertical="center"/>
    </xf>
    <xf numFmtId="0" fontId="117" fillId="0" borderId="0" xfId="2" applyFont="1" applyFill="1" applyBorder="1" applyAlignment="1" applyProtection="1">
      <alignment horizontal="center" vertical="center"/>
    </xf>
    <xf numFmtId="0" fontId="100" fillId="0" borderId="0" xfId="2" applyFont="1" applyBorder="1" applyAlignment="1" applyProtection="1">
      <alignment vertical="center"/>
    </xf>
    <xf numFmtId="0" fontId="19" fillId="14" borderId="0" xfId="2" applyFont="1" applyFill="1" applyBorder="1" applyAlignment="1" applyProtection="1">
      <alignment vertical="center"/>
    </xf>
    <xf numFmtId="3" fontId="107" fillId="0" borderId="0" xfId="2" applyNumberFormat="1" applyFont="1" applyFill="1" applyBorder="1" applyAlignment="1" applyProtection="1">
      <alignment horizontal="center" vertical="center"/>
    </xf>
    <xf numFmtId="0" fontId="100" fillId="0" borderId="0" xfId="2" applyFont="1" applyBorder="1" applyAlignment="1" applyProtection="1">
      <alignment horizontal="left" vertical="center"/>
    </xf>
    <xf numFmtId="0" fontId="91"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100" fillId="0" borderId="11" xfId="2" applyFont="1" applyBorder="1" applyAlignment="1" applyProtection="1">
      <alignment vertical="center"/>
    </xf>
    <xf numFmtId="0" fontId="100" fillId="0" borderId="11" xfId="2" applyFont="1" applyFill="1" applyBorder="1" applyAlignment="1" applyProtection="1">
      <alignment vertical="center"/>
    </xf>
    <xf numFmtId="0" fontId="42"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3" fillId="14" borderId="0" xfId="2" applyFont="1" applyFill="1" applyBorder="1" applyAlignment="1" applyProtection="1">
      <alignment vertical="center" wrapText="1"/>
    </xf>
    <xf numFmtId="0" fontId="90"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7"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90" fillId="14" borderId="9" xfId="2" applyFont="1" applyFill="1" applyBorder="1" applyAlignment="1" applyProtection="1">
      <alignment vertical="center" wrapText="1"/>
    </xf>
    <xf numFmtId="0" fontId="103"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98" fillId="0" borderId="0" xfId="2" applyFont="1" applyBorder="1" applyAlignment="1" applyProtection="1">
      <alignment horizontal="left" vertical="center" wrapText="1"/>
    </xf>
    <xf numFmtId="0" fontId="133" fillId="0" borderId="0" xfId="2" applyFont="1" applyFill="1" applyBorder="1" applyAlignment="1" applyProtection="1">
      <alignment horizontal="left" vertical="center" wrapText="1"/>
    </xf>
    <xf numFmtId="0" fontId="90"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0" fontId="100" fillId="21" borderId="2" xfId="0" applyFont="1" applyFill="1" applyBorder="1" applyAlignment="1" applyProtection="1">
      <alignment vertical="center" shrinkToFit="1"/>
      <protection locked="0"/>
    </xf>
    <xf numFmtId="0" fontId="100" fillId="21" borderId="2" xfId="0" applyFont="1" applyFill="1" applyBorder="1" applyAlignment="1" applyProtection="1">
      <alignment horizontal="center" vertical="center"/>
      <protection locked="0"/>
    </xf>
    <xf numFmtId="169" fontId="100" fillId="21" borderId="2" xfId="0" applyNumberFormat="1" applyFont="1" applyFill="1" applyBorder="1" applyAlignment="1" applyProtection="1">
      <alignment horizontal="center" vertical="center"/>
      <protection locked="0"/>
    </xf>
    <xf numFmtId="0" fontId="100" fillId="21" borderId="2" xfId="0" applyFont="1" applyFill="1" applyBorder="1" applyAlignment="1" applyProtection="1">
      <alignment horizontal="center" vertical="center" shrinkToFit="1"/>
      <protection locked="0"/>
    </xf>
    <xf numFmtId="0" fontId="98" fillId="21" borderId="2" xfId="0" applyFont="1" applyFill="1" applyBorder="1" applyAlignment="1" applyProtection="1">
      <alignment horizontal="center" vertical="center"/>
      <protection locked="0"/>
    </xf>
    <xf numFmtId="16" fontId="98" fillId="21" borderId="2" xfId="0" applyNumberFormat="1" applyFont="1" applyFill="1" applyBorder="1" applyAlignment="1" applyProtection="1">
      <alignment horizontal="center" vertical="center"/>
      <protection locked="0"/>
    </xf>
    <xf numFmtId="0" fontId="138" fillId="10" borderId="14" xfId="0" applyFont="1" applyFill="1" applyBorder="1" applyAlignment="1" applyProtection="1">
      <alignment vertical="center"/>
    </xf>
    <xf numFmtId="0" fontId="138" fillId="10" borderId="14" xfId="0" applyFont="1" applyFill="1" applyBorder="1" applyAlignment="1" applyProtection="1">
      <alignment horizontal="center" vertical="center"/>
    </xf>
    <xf numFmtId="0" fontId="138" fillId="10" borderId="6" xfId="0" applyFont="1" applyFill="1" applyBorder="1" applyAlignment="1" applyProtection="1">
      <alignment horizontal="center" vertical="center"/>
    </xf>
    <xf numFmtId="0" fontId="127" fillId="2" borderId="0" xfId="0" applyFont="1" applyFill="1" applyBorder="1" applyAlignment="1" applyProtection="1">
      <alignment horizontal="left" vertical="center"/>
      <protection locked="0"/>
    </xf>
    <xf numFmtId="0" fontId="97" fillId="0" borderId="0" xfId="0" applyFont="1" applyBorder="1" applyAlignment="1" applyProtection="1">
      <alignment vertical="center"/>
    </xf>
    <xf numFmtId="0" fontId="141" fillId="0" borderId="0" xfId="0" applyFont="1" applyBorder="1" applyAlignment="1" applyProtection="1">
      <alignment horizontal="left" vertical="center"/>
    </xf>
    <xf numFmtId="0" fontId="145" fillId="0" borderId="14" xfId="0" applyFont="1" applyBorder="1" applyAlignment="1" applyProtection="1"/>
    <xf numFmtId="169" fontId="145" fillId="0" borderId="14" xfId="0" applyNumberFormat="1" applyFont="1" applyBorder="1" applyAlignment="1" applyProtection="1">
      <alignment horizontal="center"/>
    </xf>
    <xf numFmtId="168" fontId="145"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xf numFmtId="0" fontId="119" fillId="12" borderId="9" xfId="0" applyFont="1" applyFill="1" applyBorder="1" applyAlignment="1" applyProtection="1">
      <alignment horizontal="center" vertical="center"/>
    </xf>
    <xf numFmtId="2" fontId="119" fillId="0" borderId="5" xfId="0" applyNumberFormat="1" applyFont="1" applyFill="1" applyBorder="1" applyAlignment="1" applyProtection="1">
      <alignment horizontal="center" vertical="center"/>
    </xf>
    <xf numFmtId="174" fontId="119" fillId="12" borderId="5" xfId="0" applyNumberFormat="1" applyFont="1" applyFill="1" applyBorder="1" applyAlignment="1" applyProtection="1">
      <alignment horizontal="center" vertical="center"/>
    </xf>
    <xf numFmtId="4" fontId="119" fillId="0" borderId="5" xfId="0" applyNumberFormat="1" applyFont="1" applyFill="1" applyBorder="1" applyAlignment="1" applyProtection="1">
      <alignment horizontal="center" vertical="center"/>
    </xf>
    <xf numFmtId="2" fontId="119" fillId="0" borderId="5" xfId="0" applyNumberFormat="1" applyFont="1" applyBorder="1" applyAlignment="1" applyProtection="1">
      <alignment horizontal="center" vertical="center"/>
    </xf>
    <xf numFmtId="0" fontId="100" fillId="12" borderId="2" xfId="0" applyFont="1" applyFill="1" applyBorder="1" applyAlignment="1" applyProtection="1">
      <alignment horizontal="center" vertical="center"/>
    </xf>
    <xf numFmtId="0" fontId="147" fillId="21" borderId="0" xfId="0" applyFont="1" applyFill="1"/>
    <xf numFmtId="0" fontId="147" fillId="21" borderId="0" xfId="0" applyFont="1" applyFill="1" applyAlignment="1"/>
    <xf numFmtId="0" fontId="105" fillId="10" borderId="0" xfId="0" applyFont="1" applyFill="1" applyAlignment="1">
      <alignment horizontal="center"/>
    </xf>
    <xf numFmtId="0" fontId="111" fillId="10" borderId="0" xfId="0" applyFont="1" applyFill="1" applyAlignment="1"/>
    <xf numFmtId="0" fontId="0" fillId="10" borderId="0" xfId="0" applyFill="1" applyAlignment="1">
      <alignment horizontal="center"/>
    </xf>
    <xf numFmtId="0" fontId="137" fillId="13" borderId="0" xfId="0" applyFont="1" applyFill="1" applyBorder="1" applyAlignment="1" applyProtection="1">
      <alignment vertical="center"/>
    </xf>
    <xf numFmtId="0" fontId="122" fillId="0" borderId="0" xfId="0" applyFont="1" applyBorder="1" applyAlignment="1">
      <alignment shrinkToFit="1"/>
    </xf>
    <xf numFmtId="0" fontId="151" fillId="0" borderId="0" xfId="0" applyFont="1" applyAlignment="1" applyProtection="1">
      <alignment vertical="center"/>
    </xf>
    <xf numFmtId="0" fontId="119" fillId="21" borderId="5" xfId="0" applyNumberFormat="1" applyFont="1" applyFill="1" applyBorder="1" applyAlignment="1" applyProtection="1">
      <alignment horizontal="center" vertical="center"/>
      <protection locked="0"/>
    </xf>
    <xf numFmtId="168" fontId="140" fillId="0" borderId="6" xfId="0" applyNumberFormat="1" applyFont="1" applyBorder="1" applyAlignment="1" applyProtection="1"/>
    <xf numFmtId="169" fontId="140" fillId="0" borderId="6" xfId="0" applyNumberFormat="1" applyFont="1" applyBorder="1" applyAlignment="1" applyProtection="1"/>
    <xf numFmtId="0" fontId="146" fillId="21" borderId="3" xfId="0" applyFont="1" applyFill="1" applyBorder="1" applyAlignment="1" applyProtection="1">
      <alignment vertical="center"/>
    </xf>
    <xf numFmtId="0" fontId="146" fillId="21" borderId="14" xfId="0" applyFont="1" applyFill="1" applyBorder="1" applyAlignment="1" applyProtection="1">
      <alignment vertical="center"/>
    </xf>
    <xf numFmtId="0" fontId="146" fillId="21" borderId="6" xfId="0" applyFont="1" applyFill="1" applyBorder="1" applyAlignment="1" applyProtection="1">
      <alignment vertical="center"/>
    </xf>
    <xf numFmtId="2" fontId="100" fillId="10" borderId="2" xfId="0" applyNumberFormat="1" applyFont="1" applyFill="1" applyBorder="1" applyAlignment="1" applyProtection="1">
      <alignment horizontal="center" vertical="center"/>
    </xf>
    <xf numFmtId="0" fontId="138" fillId="10" borderId="29" xfId="0" applyFont="1" applyFill="1" applyBorder="1" applyAlignment="1" applyProtection="1">
      <alignment horizontal="center" vertical="center"/>
    </xf>
    <xf numFmtId="4" fontId="127" fillId="14" borderId="16" xfId="0" applyNumberFormat="1" applyFont="1" applyFill="1" applyBorder="1" applyAlignment="1" applyProtection="1">
      <alignment vertical="center"/>
    </xf>
    <xf numFmtId="4" fontId="127" fillId="14" borderId="1" xfId="0" applyNumberFormat="1" applyFont="1" applyFill="1" applyBorder="1" applyAlignment="1" applyProtection="1">
      <alignment vertical="center"/>
    </xf>
    <xf numFmtId="0" fontId="69" fillId="10" borderId="0" xfId="0" applyFont="1" applyFill="1" applyAlignment="1" applyProtection="1">
      <alignment horizontal="center" vertical="center"/>
    </xf>
    <xf numFmtId="0" fontId="83" fillId="8" borderId="0" xfId="0" applyFont="1" applyFill="1" applyAlignment="1" applyProtection="1">
      <alignment horizontal="center" vertical="center" shrinkToFit="1"/>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103" fillId="17" borderId="0" xfId="2" applyFont="1" applyFill="1" applyBorder="1" applyAlignment="1" applyProtection="1">
      <alignment horizontal="left" vertical="center"/>
    </xf>
    <xf numFmtId="164" fontId="107" fillId="13" borderId="9" xfId="2" applyNumberFormat="1" applyFont="1" applyFill="1" applyBorder="1" applyAlignment="1" applyProtection="1">
      <alignment horizontal="center" vertical="center"/>
      <protection locked="0"/>
    </xf>
    <xf numFmtId="0" fontId="98" fillId="0" borderId="0" xfId="2" applyFont="1" applyFill="1" applyBorder="1" applyAlignment="1" applyProtection="1">
      <alignment horizontal="center" vertical="center" shrinkToFit="1"/>
    </xf>
    <xf numFmtId="0" fontId="100" fillId="0" borderId="9" xfId="2" applyNumberFormat="1" applyFont="1" applyBorder="1" applyAlignment="1" applyProtection="1">
      <alignment horizontal="left" vertical="center" wrapText="1"/>
    </xf>
    <xf numFmtId="0" fontId="100" fillId="0" borderId="11" xfId="2" applyNumberFormat="1" applyFont="1" applyBorder="1" applyAlignment="1" applyProtection="1">
      <alignment horizontal="left" vertical="center" wrapText="1"/>
    </xf>
    <xf numFmtId="49" fontId="100"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100" fillId="0" borderId="0" xfId="2" applyFont="1" applyFill="1" applyBorder="1" applyAlignment="1" applyProtection="1">
      <alignment horizontal="left" vertical="center"/>
    </xf>
    <xf numFmtId="0" fontId="98" fillId="0" borderId="0" xfId="2" applyFont="1" applyFill="1" applyBorder="1" applyAlignment="1" applyProtection="1">
      <alignment horizontal="left" vertical="center"/>
    </xf>
    <xf numFmtId="0" fontId="98" fillId="0" borderId="9" xfId="2" applyFont="1" applyBorder="1" applyAlignment="1" applyProtection="1">
      <alignment horizontal="left" vertical="center" wrapText="1"/>
    </xf>
    <xf numFmtId="0" fontId="98" fillId="0" borderId="0" xfId="2" applyFont="1" applyBorder="1" applyAlignment="1" applyProtection="1">
      <alignment horizontal="left" vertical="center" wrapText="1"/>
    </xf>
    <xf numFmtId="0" fontId="98" fillId="0" borderId="11" xfId="2" applyFont="1" applyBorder="1" applyAlignment="1" applyProtection="1">
      <alignment horizontal="left" vertical="center" wrapText="1"/>
    </xf>
    <xf numFmtId="0" fontId="98" fillId="14" borderId="0" xfId="2" applyFont="1" applyFill="1" applyBorder="1" applyAlignment="1" applyProtection="1">
      <alignment horizontal="left" vertical="center"/>
    </xf>
    <xf numFmtId="0" fontId="98" fillId="0" borderId="9" xfId="2" applyNumberFormat="1" applyFont="1" applyBorder="1" applyAlignment="1" applyProtection="1">
      <alignment horizontal="left" vertical="center" wrapText="1"/>
    </xf>
    <xf numFmtId="0" fontId="98" fillId="0" borderId="0" xfId="2" applyNumberFormat="1" applyFont="1" applyBorder="1" applyAlignment="1" applyProtection="1">
      <alignment horizontal="left" vertical="center" wrapText="1"/>
    </xf>
    <xf numFmtId="0" fontId="87" fillId="0" borderId="0" xfId="2" applyFont="1" applyBorder="1" applyAlignment="1" applyProtection="1">
      <alignment horizontal="center" vertical="center"/>
      <protection locked="0"/>
    </xf>
    <xf numFmtId="0" fontId="86" fillId="15" borderId="0" xfId="2" applyFont="1" applyFill="1" applyBorder="1" applyAlignment="1" applyProtection="1">
      <alignment horizontal="center" vertical="center"/>
    </xf>
    <xf numFmtId="49" fontId="100" fillId="13" borderId="0" xfId="0" applyNumberFormat="1" applyFont="1" applyFill="1" applyBorder="1" applyAlignment="1" applyProtection="1">
      <alignment horizontal="center" vertical="center"/>
      <protection locked="0"/>
    </xf>
    <xf numFmtId="0" fontId="100" fillId="13" borderId="9" xfId="0" applyFont="1" applyFill="1" applyBorder="1" applyAlignment="1" applyProtection="1">
      <alignment horizontal="center" vertical="center"/>
      <protection locked="0"/>
    </xf>
    <xf numFmtId="164" fontId="85" fillId="0" borderId="0" xfId="2" applyNumberFormat="1" applyFont="1" applyBorder="1" applyAlignment="1" applyProtection="1">
      <alignment horizontal="center" vertical="center"/>
      <protection locked="0"/>
    </xf>
    <xf numFmtId="0" fontId="98" fillId="14" borderId="0" xfId="2" applyFont="1" applyFill="1" applyBorder="1" applyAlignment="1" applyProtection="1">
      <alignment horizontal="right" vertical="center" wrapText="1"/>
    </xf>
    <xf numFmtId="0" fontId="105" fillId="14" borderId="0" xfId="2" applyFont="1" applyFill="1" applyBorder="1" applyAlignment="1" applyProtection="1">
      <alignment horizontal="left" vertical="center" wrapText="1" shrinkToFit="1"/>
    </xf>
    <xf numFmtId="0" fontId="62" fillId="14" borderId="0" xfId="2" applyFont="1" applyFill="1" applyBorder="1" applyAlignment="1" applyProtection="1">
      <alignment horizontal="center" vertical="center" shrinkToFit="1"/>
    </xf>
    <xf numFmtId="164" fontId="114" fillId="12" borderId="0" xfId="2" applyNumberFormat="1" applyFont="1" applyFill="1" applyBorder="1" applyAlignment="1" applyProtection="1">
      <alignment horizontal="center" vertical="center" shrinkToFit="1"/>
    </xf>
    <xf numFmtId="0" fontId="59" fillId="14" borderId="0" xfId="2" applyFont="1" applyFill="1" applyBorder="1" applyAlignment="1" applyProtection="1">
      <alignment horizontal="center" vertical="center" wrapText="1"/>
    </xf>
    <xf numFmtId="0" fontId="100" fillId="13" borderId="0" xfId="0" applyFont="1" applyFill="1" applyBorder="1" applyAlignment="1" applyProtection="1">
      <alignment horizontal="center" vertical="center"/>
      <protection locked="0"/>
    </xf>
    <xf numFmtId="0" fontId="100" fillId="13" borderId="9" xfId="2" applyFont="1" applyFill="1" applyBorder="1" applyAlignment="1" applyProtection="1">
      <alignment horizontal="center" vertical="center"/>
      <protection locked="0"/>
    </xf>
    <xf numFmtId="0" fontId="100" fillId="13" borderId="0" xfId="0" applyFont="1" applyFill="1" applyBorder="1" applyAlignment="1" applyProtection="1">
      <alignment horizontal="center" vertical="center" wrapText="1"/>
      <protection locked="0"/>
    </xf>
    <xf numFmtId="0" fontId="126" fillId="17" borderId="9" xfId="1" applyFont="1" applyFill="1" applyBorder="1" applyAlignment="1" applyProtection="1">
      <alignment horizontal="center" vertical="center"/>
    </xf>
    <xf numFmtId="0" fontId="100" fillId="0" borderId="9" xfId="2" applyFont="1" applyBorder="1" applyAlignment="1" applyProtection="1">
      <alignment horizontal="left" vertical="center"/>
    </xf>
    <xf numFmtId="0" fontId="117" fillId="0" borderId="11" xfId="2" applyFont="1" applyFill="1" applyBorder="1" applyAlignment="1" applyProtection="1">
      <alignment horizontal="center" vertical="center"/>
    </xf>
    <xf numFmtId="49" fontId="106" fillId="13" borderId="11" xfId="1" applyNumberFormat="1" applyFont="1" applyFill="1" applyBorder="1" applyAlignment="1" applyProtection="1">
      <alignment horizontal="center" vertical="center"/>
      <protection locked="0"/>
    </xf>
    <xf numFmtId="49" fontId="106" fillId="13" borderId="11" xfId="0" applyNumberFormat="1" applyFont="1" applyFill="1" applyBorder="1" applyAlignment="1" applyProtection="1">
      <alignment horizontal="center" vertical="center"/>
      <protection locked="0"/>
    </xf>
    <xf numFmtId="49" fontId="106" fillId="13" borderId="0" xfId="1" applyNumberFormat="1" applyFont="1" applyFill="1" applyBorder="1" applyAlignment="1" applyProtection="1">
      <alignment horizontal="center" vertical="center"/>
      <protection locked="0"/>
    </xf>
    <xf numFmtId="0" fontId="98" fillId="0" borderId="11" xfId="2" applyFont="1" applyBorder="1" applyAlignment="1" applyProtection="1">
      <alignment vertical="center" wrapText="1"/>
    </xf>
    <xf numFmtId="0" fontId="133" fillId="0" borderId="0" xfId="2" applyFont="1" applyFill="1" applyBorder="1" applyAlignment="1" applyProtection="1">
      <alignment horizontal="left" vertical="center" wrapText="1"/>
    </xf>
    <xf numFmtId="0" fontId="98" fillId="0" borderId="11" xfId="2" applyNumberFormat="1" applyFont="1" applyBorder="1" applyAlignment="1" applyProtection="1">
      <alignment horizontal="left" vertical="center" wrapText="1"/>
    </xf>
    <xf numFmtId="0" fontId="98" fillId="0" borderId="0" xfId="0" applyFont="1" applyAlignment="1">
      <alignment horizontal="left" vertical="center" wrapText="1"/>
    </xf>
    <xf numFmtId="0" fontId="128" fillId="0" borderId="0" xfId="1" applyNumberFormat="1" applyFont="1" applyBorder="1" applyAlignment="1" applyProtection="1">
      <alignment horizontal="left" vertical="center" wrapText="1"/>
    </xf>
    <xf numFmtId="0" fontId="98" fillId="0" borderId="28" xfId="2" applyNumberFormat="1" applyFont="1" applyBorder="1" applyAlignment="1" applyProtection="1">
      <alignment horizontal="left" vertical="center" wrapText="1"/>
    </xf>
    <xf numFmtId="49" fontId="98" fillId="12" borderId="9" xfId="0" applyNumberFormat="1" applyFont="1" applyFill="1" applyBorder="1" applyAlignment="1" applyProtection="1">
      <alignment horizontal="left" vertical="center" wrapText="1"/>
    </xf>
    <xf numFmtId="49" fontId="98" fillId="12" borderId="11" xfId="0" applyNumberFormat="1" applyFont="1" applyFill="1" applyBorder="1" applyAlignment="1" applyProtection="1">
      <alignment horizontal="left" vertical="center" wrapText="1"/>
    </xf>
    <xf numFmtId="0" fontId="84" fillId="14" borderId="0" xfId="2" applyFont="1" applyFill="1" applyBorder="1" applyAlignment="1" applyProtection="1">
      <alignment horizontal="center" vertical="center" wrapText="1"/>
    </xf>
    <xf numFmtId="0" fontId="84" fillId="14" borderId="11" xfId="2" applyFont="1" applyFill="1" applyBorder="1" applyAlignment="1" applyProtection="1">
      <alignment horizontal="center" vertical="center" wrapText="1"/>
    </xf>
    <xf numFmtId="0" fontId="98" fillId="12" borderId="0" xfId="2" applyFont="1" applyFill="1" applyBorder="1" applyAlignment="1" applyProtection="1">
      <alignment horizontal="left" vertical="center" wrapText="1"/>
    </xf>
    <xf numFmtId="0" fontId="123" fillId="0" borderId="0" xfId="0" applyFont="1" applyAlignment="1">
      <alignment horizontal="left" vertical="center" wrapText="1"/>
    </xf>
    <xf numFmtId="0" fontId="14" fillId="14" borderId="0" xfId="2" applyFont="1" applyFill="1" applyBorder="1" applyAlignment="1" applyProtection="1">
      <alignment horizontal="center" vertical="center"/>
    </xf>
    <xf numFmtId="0" fontId="100" fillId="12" borderId="9" xfId="2" applyFont="1" applyFill="1" applyBorder="1" applyAlignment="1" applyProtection="1">
      <alignment horizontal="center" vertical="center"/>
    </xf>
    <xf numFmtId="0" fontId="97" fillId="0" borderId="0" xfId="2" applyFont="1" applyBorder="1" applyAlignment="1" applyProtection="1">
      <alignment horizontal="left" vertical="center"/>
    </xf>
    <xf numFmtId="0" fontId="106" fillId="13" borderId="0" xfId="0" applyFont="1" applyFill="1" applyBorder="1" applyAlignment="1" applyProtection="1">
      <alignment horizontal="center" vertical="center"/>
      <protection locked="0"/>
    </xf>
    <xf numFmtId="0" fontId="100" fillId="12" borderId="0" xfId="0" applyFont="1" applyFill="1" applyBorder="1" applyAlignment="1" applyProtection="1">
      <alignment horizontal="center" vertical="center"/>
    </xf>
    <xf numFmtId="0" fontId="98" fillId="12" borderId="0" xfId="0" applyFont="1" applyFill="1" applyBorder="1" applyAlignment="1" applyProtection="1">
      <alignment horizontal="center" vertical="center"/>
    </xf>
    <xf numFmtId="0" fontId="98" fillId="12" borderId="11" xfId="2" applyFont="1" applyFill="1" applyBorder="1" applyAlignment="1" applyProtection="1">
      <alignment horizontal="left" vertical="center" shrinkToFit="1"/>
    </xf>
    <xf numFmtId="0" fontId="109" fillId="13" borderId="9" xfId="2" applyFont="1" applyFill="1" applyBorder="1" applyAlignment="1" applyProtection="1">
      <alignment horizontal="center" vertical="center" wrapText="1" shrinkToFit="1"/>
      <protection locked="0"/>
    </xf>
    <xf numFmtId="0" fontId="109" fillId="13" borderId="0" xfId="2" applyFont="1" applyFill="1" applyBorder="1" applyAlignment="1" applyProtection="1">
      <alignment horizontal="center" vertical="center" wrapText="1" shrinkToFit="1"/>
      <protection locked="0"/>
    </xf>
    <xf numFmtId="0" fontId="109" fillId="13" borderId="11" xfId="2" applyFont="1" applyFill="1" applyBorder="1" applyAlignment="1" applyProtection="1">
      <alignment horizontal="center" vertical="center" wrapText="1" shrinkToFit="1"/>
      <protection locked="0"/>
    </xf>
    <xf numFmtId="0" fontId="100" fillId="0" borderId="0" xfId="2" applyFont="1" applyBorder="1" applyAlignment="1" applyProtection="1">
      <alignment horizontal="right" vertical="center"/>
    </xf>
    <xf numFmtId="0" fontId="101" fillId="17" borderId="11" xfId="2" applyFont="1" applyFill="1" applyBorder="1" applyAlignment="1" applyProtection="1">
      <alignment horizontal="left" vertical="center" shrinkToFit="1"/>
    </xf>
    <xf numFmtId="0" fontId="100" fillId="13" borderId="3" xfId="0" applyFont="1" applyFill="1" applyBorder="1" applyAlignment="1" applyProtection="1">
      <alignment horizontal="center" vertical="center" shrinkToFit="1"/>
      <protection locked="0"/>
    </xf>
    <xf numFmtId="0" fontId="100" fillId="13" borderId="14" xfId="0" applyFont="1" applyFill="1" applyBorder="1" applyAlignment="1" applyProtection="1">
      <alignment horizontal="center" vertical="center" shrinkToFit="1"/>
      <protection locked="0"/>
    </xf>
    <xf numFmtId="0" fontId="100" fillId="12" borderId="0" xfId="2" applyFont="1" applyFill="1" applyBorder="1" applyAlignment="1" applyProtection="1">
      <alignment horizontal="center" vertical="center"/>
    </xf>
    <xf numFmtId="0" fontId="98" fillId="0" borderId="0" xfId="2" applyFont="1" applyFill="1" applyBorder="1" applyAlignment="1" applyProtection="1">
      <alignment horizontal="center" vertical="center"/>
    </xf>
    <xf numFmtId="0" fontId="107" fillId="20" borderId="0" xfId="0" applyFont="1" applyFill="1" applyAlignment="1">
      <alignment horizontal="left" vertical="center" wrapText="1" shrinkToFit="1"/>
    </xf>
    <xf numFmtId="0" fontId="100" fillId="13" borderId="9" xfId="0" applyFont="1" applyFill="1" applyBorder="1" applyAlignment="1" applyProtection="1">
      <alignment horizontal="center" vertical="center" shrinkToFit="1"/>
      <protection locked="0"/>
    </xf>
    <xf numFmtId="0" fontId="100" fillId="13" borderId="11" xfId="0" applyFont="1" applyFill="1" applyBorder="1" applyAlignment="1" applyProtection="1">
      <alignment horizontal="center" vertical="center" shrinkToFit="1"/>
      <protection locked="0"/>
    </xf>
    <xf numFmtId="0" fontId="103" fillId="17" borderId="11" xfId="2" applyFont="1" applyFill="1" applyBorder="1" applyAlignment="1" applyProtection="1">
      <alignment horizontal="left" vertical="center"/>
    </xf>
    <xf numFmtId="0" fontId="98" fillId="14" borderId="9" xfId="2" applyFont="1" applyFill="1" applyBorder="1" applyAlignment="1" applyProtection="1">
      <alignment horizontal="right" vertical="center"/>
    </xf>
    <xf numFmtId="0" fontId="100" fillId="0" borderId="0" xfId="2" applyFont="1" applyFill="1" applyBorder="1" applyAlignment="1" applyProtection="1">
      <alignment horizontal="center" vertical="center"/>
    </xf>
    <xf numFmtId="49" fontId="100" fillId="0" borderId="0" xfId="0" applyNumberFormat="1" applyFont="1" applyFill="1" applyBorder="1" applyAlignment="1" applyProtection="1">
      <alignment horizontal="center" vertical="center"/>
      <protection locked="0"/>
    </xf>
    <xf numFmtId="0" fontId="97" fillId="0" borderId="14" xfId="2" applyFont="1" applyBorder="1" applyAlignment="1" applyProtection="1">
      <alignment horizontal="left" vertical="center"/>
    </xf>
    <xf numFmtId="0" fontId="100" fillId="12" borderId="9" xfId="0" applyFont="1" applyFill="1" applyBorder="1" applyAlignment="1" applyProtection="1">
      <alignment horizontal="center" vertical="center"/>
    </xf>
    <xf numFmtId="0" fontId="95" fillId="0" borderId="11" xfId="2" applyFont="1" applyBorder="1" applyAlignment="1" applyProtection="1">
      <alignment horizontal="right" vertical="center"/>
    </xf>
    <xf numFmtId="0" fontId="98" fillId="0" borderId="0" xfId="2" applyFont="1" applyBorder="1" applyAlignment="1" applyProtection="1">
      <alignment horizontal="left" vertical="center"/>
    </xf>
    <xf numFmtId="0" fontId="97" fillId="0" borderId="0" xfId="0" applyFont="1" applyAlignment="1">
      <alignment horizontal="left" vertical="center"/>
    </xf>
    <xf numFmtId="0" fontId="98" fillId="0" borderId="0" xfId="2" applyFont="1" applyBorder="1" applyAlignment="1" applyProtection="1">
      <alignment horizontal="right" vertical="center" wrapText="1"/>
    </xf>
    <xf numFmtId="0" fontId="109" fillId="19" borderId="9" xfId="0" applyFont="1" applyFill="1" applyBorder="1" applyAlignment="1" applyProtection="1">
      <alignment horizontal="center" vertical="center" wrapText="1" shrinkToFit="1"/>
      <protection locked="0"/>
    </xf>
    <xf numFmtId="0" fontId="109" fillId="19" borderId="0" xfId="0" applyFont="1" applyFill="1" applyBorder="1" applyAlignment="1" applyProtection="1">
      <alignment horizontal="center" vertical="center" wrapText="1" shrinkToFit="1"/>
      <protection locked="0"/>
    </xf>
    <xf numFmtId="0" fontId="109" fillId="19" borderId="11" xfId="0" applyFont="1" applyFill="1" applyBorder="1" applyAlignment="1" applyProtection="1">
      <alignment horizontal="center" vertical="center" wrapText="1" shrinkToFit="1"/>
      <protection locked="0"/>
    </xf>
    <xf numFmtId="0" fontId="98" fillId="18" borderId="0" xfId="0" applyFont="1" applyFill="1" applyBorder="1" applyAlignment="1" applyProtection="1">
      <alignment horizontal="right" vertical="center" wrapText="1" shrinkToFit="1"/>
    </xf>
    <xf numFmtId="0" fontId="98" fillId="18" borderId="11" xfId="0" applyFont="1" applyFill="1" applyBorder="1" applyAlignment="1" applyProtection="1">
      <alignment horizontal="right" vertical="center" wrapText="1" shrinkToFit="1"/>
    </xf>
    <xf numFmtId="2" fontId="100" fillId="12" borderId="0" xfId="2" applyNumberFormat="1" applyFont="1" applyFill="1" applyBorder="1" applyAlignment="1" applyProtection="1">
      <alignment horizontal="center" vertical="center"/>
    </xf>
    <xf numFmtId="0" fontId="100" fillId="12" borderId="11" xfId="1" quotePrefix="1" applyNumberFormat="1" applyFont="1" applyFill="1" applyBorder="1" applyAlignment="1" applyProtection="1">
      <alignment horizontal="center" vertical="center"/>
    </xf>
    <xf numFmtId="0" fontId="100" fillId="12" borderId="11" xfId="1" applyNumberFormat="1" applyFont="1" applyFill="1" applyBorder="1" applyAlignment="1" applyProtection="1">
      <alignment horizontal="center" vertical="center"/>
    </xf>
    <xf numFmtId="0" fontId="98" fillId="14" borderId="0" xfId="2" applyFont="1" applyFill="1" applyBorder="1" applyAlignment="1" applyProtection="1">
      <alignment horizontal="right" vertical="center" wrapText="1" shrinkToFit="1"/>
    </xf>
    <xf numFmtId="0" fontId="98" fillId="14" borderId="11" xfId="2" applyFont="1" applyFill="1" applyBorder="1" applyAlignment="1" applyProtection="1">
      <alignment horizontal="right" vertical="center" wrapText="1"/>
    </xf>
    <xf numFmtId="164" fontId="107" fillId="12" borderId="9" xfId="2" applyNumberFormat="1" applyFont="1" applyFill="1" applyBorder="1" applyAlignment="1" applyProtection="1">
      <alignment horizontal="center" vertical="center" shrinkToFit="1"/>
    </xf>
    <xf numFmtId="0" fontId="100" fillId="16" borderId="0" xfId="0" applyFont="1" applyFill="1" applyAlignment="1">
      <alignment horizontal="left" vertical="center" wrapText="1"/>
    </xf>
    <xf numFmtId="164" fontId="107" fillId="13" borderId="0" xfId="2" applyNumberFormat="1" applyFont="1" applyFill="1" applyBorder="1" applyAlignment="1" applyProtection="1">
      <alignment horizontal="center" vertical="center"/>
      <protection locked="0"/>
    </xf>
    <xf numFmtId="0" fontId="100" fillId="13" borderId="11" xfId="0" applyFont="1" applyFill="1" applyBorder="1" applyAlignment="1" applyProtection="1">
      <alignment horizontal="left" vertical="center"/>
      <protection locked="0"/>
    </xf>
    <xf numFmtId="0" fontId="31" fillId="0" borderId="0" xfId="0" applyFont="1" applyAlignment="1">
      <alignment horizontal="right" vertical="center"/>
    </xf>
    <xf numFmtId="0" fontId="31" fillId="0" borderId="0" xfId="0" applyFont="1" applyAlignment="1">
      <alignment horizontal="right" vertical="center" shrinkToFit="1"/>
    </xf>
    <xf numFmtId="0" fontId="54" fillId="0" borderId="0" xfId="0" applyFont="1" applyAlignment="1">
      <alignment horizontal="center" vertical="top"/>
    </xf>
    <xf numFmtId="169" fontId="77" fillId="0" borderId="0" xfId="0" applyNumberFormat="1" applyFont="1" applyAlignment="1">
      <alignment horizontal="left" vertical="center"/>
    </xf>
    <xf numFmtId="0" fontId="54" fillId="0" borderId="3" xfId="0" applyFont="1" applyFill="1" applyBorder="1" applyAlignment="1" applyProtection="1">
      <alignment horizontal="center" vertical="center" shrinkToFit="1"/>
      <protection locked="0"/>
    </xf>
    <xf numFmtId="0" fontId="54" fillId="0" borderId="14" xfId="0" applyFont="1" applyFill="1" applyBorder="1" applyAlignment="1" applyProtection="1">
      <alignment horizontal="center" vertical="center" shrinkToFit="1"/>
      <protection locked="0"/>
    </xf>
    <xf numFmtId="0" fontId="54" fillId="0" borderId="6" xfId="0" applyFont="1" applyFill="1" applyBorder="1" applyAlignment="1" applyProtection="1">
      <alignment horizontal="center" vertical="center" shrinkToFit="1"/>
      <protection locked="0"/>
    </xf>
    <xf numFmtId="0" fontId="79" fillId="0" borderId="0" xfId="0" applyFont="1" applyAlignment="1">
      <alignment horizontal="center" vertical="center"/>
    </xf>
    <xf numFmtId="0" fontId="79" fillId="0" borderId="0" xfId="0" applyFont="1" applyAlignment="1">
      <alignment horizontal="center"/>
    </xf>
    <xf numFmtId="0" fontId="0" fillId="0" borderId="0" xfId="0"/>
    <xf numFmtId="0" fontId="31" fillId="0" borderId="4"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0" xfId="0" applyFont="1" applyBorder="1" applyAlignment="1">
      <alignment horizontal="center"/>
    </xf>
    <xf numFmtId="0" fontId="31" fillId="0" borderId="9" xfId="0" applyFont="1" applyBorder="1" applyAlignment="1">
      <alignment horizontal="center"/>
    </xf>
    <xf numFmtId="0" fontId="31" fillId="0" borderId="9" xfId="0" applyFont="1" applyBorder="1" applyAlignment="1">
      <alignment horizontal="center" vertical="center"/>
    </xf>
    <xf numFmtId="0" fontId="49" fillId="0" borderId="3" xfId="0" applyFont="1" applyFill="1" applyBorder="1" applyAlignment="1" applyProtection="1">
      <alignment horizontal="center"/>
    </xf>
    <xf numFmtId="0" fontId="49" fillId="0" borderId="14" xfId="0" applyFont="1" applyFill="1" applyBorder="1" applyAlignment="1" applyProtection="1">
      <alignment horizontal="center"/>
    </xf>
    <xf numFmtId="0" fontId="49" fillId="0" borderId="6" xfId="0" applyFont="1" applyFill="1" applyBorder="1" applyAlignment="1" applyProtection="1">
      <alignment horizontal="center"/>
    </xf>
    <xf numFmtId="0" fontId="61" fillId="0" borderId="3" xfId="0" applyFont="1" applyFill="1" applyBorder="1" applyAlignment="1" applyProtection="1">
      <alignment horizontal="center" vertical="center"/>
      <protection locked="0"/>
    </xf>
    <xf numFmtId="0" fontId="61" fillId="0" borderId="14" xfId="0" applyFont="1" applyFill="1" applyBorder="1" applyAlignment="1" applyProtection="1">
      <alignment horizontal="center" vertical="center"/>
      <protection locked="0"/>
    </xf>
    <xf numFmtId="0" fontId="61" fillId="0" borderId="6" xfId="0" applyFont="1" applyFill="1" applyBorder="1" applyAlignment="1" applyProtection="1">
      <alignment horizontal="center" vertical="center"/>
      <protection locked="0"/>
    </xf>
    <xf numFmtId="49" fontId="49" fillId="0" borderId="3" xfId="0" applyNumberFormat="1" applyFont="1" applyFill="1" applyBorder="1" applyAlignment="1" applyProtection="1">
      <alignment horizontal="center"/>
    </xf>
    <xf numFmtId="164" fontId="78" fillId="3" borderId="10" xfId="0" quotePrefix="1" applyNumberFormat="1" applyFont="1" applyFill="1" applyBorder="1" applyAlignment="1">
      <alignment horizontal="center"/>
    </xf>
    <xf numFmtId="164" fontId="78" fillId="3" borderId="0" xfId="0" quotePrefix="1" applyNumberFormat="1" applyFont="1" applyFill="1" applyBorder="1" applyAlignment="1">
      <alignment horizontal="center"/>
    </xf>
    <xf numFmtId="0" fontId="103" fillId="17" borderId="0" xfId="0" applyFont="1" applyFill="1" applyBorder="1" applyAlignment="1" applyProtection="1">
      <alignment horizontal="left" vertical="center"/>
    </xf>
    <xf numFmtId="0" fontId="147" fillId="12" borderId="0" xfId="0" applyFont="1" applyFill="1" applyAlignment="1">
      <alignment horizontal="right" vertical="center"/>
    </xf>
    <xf numFmtId="164" fontId="148" fillId="10" borderId="0" xfId="0" applyNumberFormat="1" applyFont="1" applyFill="1" applyBorder="1" applyAlignment="1">
      <alignment horizontal="center" vertical="center" shrinkToFit="1"/>
    </xf>
    <xf numFmtId="0" fontId="142" fillId="0" borderId="3" xfId="0" applyFont="1" applyBorder="1" applyAlignment="1" applyProtection="1">
      <alignment horizontal="left" vertical="center"/>
    </xf>
    <xf numFmtId="0" fontId="142" fillId="0" borderId="6" xfId="0" applyFont="1" applyBorder="1" applyAlignment="1" applyProtection="1">
      <alignment horizontal="left" vertical="center"/>
    </xf>
    <xf numFmtId="0" fontId="146" fillId="21" borderId="3" xfId="0" applyFont="1" applyFill="1" applyBorder="1" applyAlignment="1" applyProtection="1">
      <alignment horizontal="left" vertical="center"/>
      <protection locked="0"/>
    </xf>
    <xf numFmtId="0" fontId="146" fillId="21" borderId="14" xfId="0" applyFont="1" applyFill="1" applyBorder="1" applyAlignment="1" applyProtection="1">
      <alignment horizontal="left" vertical="center"/>
      <protection locked="0"/>
    </xf>
    <xf numFmtId="0" fontId="146" fillId="21" borderId="6" xfId="0" applyFont="1" applyFill="1" applyBorder="1" applyAlignment="1" applyProtection="1">
      <alignment horizontal="left" vertical="center"/>
      <protection locked="0"/>
    </xf>
    <xf numFmtId="0" fontId="119" fillId="0" borderId="9" xfId="0" applyFont="1" applyBorder="1" applyAlignment="1" applyProtection="1">
      <alignment horizontal="right" vertical="center"/>
    </xf>
    <xf numFmtId="0" fontId="137" fillId="0" borderId="9" xfId="0" applyFont="1" applyBorder="1" applyAlignment="1" applyProtection="1">
      <alignment horizontal="right" vertical="center"/>
    </xf>
    <xf numFmtId="0" fontId="100" fillId="0" borderId="5" xfId="0" applyFont="1" applyBorder="1" applyAlignment="1" applyProtection="1">
      <alignment horizontal="center" vertical="center"/>
    </xf>
    <xf numFmtId="0" fontId="100" fillId="0" borderId="8" xfId="0" applyFont="1" applyBorder="1" applyAlignment="1" applyProtection="1">
      <alignment horizontal="center" vertical="center"/>
    </xf>
    <xf numFmtId="0" fontId="119" fillId="12" borderId="14" xfId="0" applyFont="1" applyFill="1" applyBorder="1" applyAlignment="1" applyProtection="1">
      <alignment horizontal="left" vertical="center" shrinkToFit="1"/>
      <protection locked="0"/>
    </xf>
    <xf numFmtId="0" fontId="137" fillId="13" borderId="0" xfId="0" applyFont="1" applyFill="1" applyBorder="1" applyAlignment="1" applyProtection="1">
      <alignment horizontal="left" vertical="center"/>
    </xf>
    <xf numFmtId="0" fontId="143" fillId="0" borderId="0" xfId="0" applyFont="1" applyAlignment="1" applyProtection="1">
      <alignment horizontal="center" vertical="center"/>
    </xf>
    <xf numFmtId="0" fontId="139" fillId="0" borderId="0" xfId="0" applyFont="1" applyAlignment="1" applyProtection="1">
      <alignment horizontal="center" vertical="center"/>
    </xf>
    <xf numFmtId="0" fontId="144" fillId="0" borderId="11" xfId="0" applyFont="1" applyBorder="1" applyAlignment="1" applyProtection="1">
      <alignment horizontal="center" vertical="center"/>
    </xf>
    <xf numFmtId="169" fontId="140"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0" fontId="100" fillId="0" borderId="5" xfId="0" applyFont="1" applyBorder="1" applyAlignment="1">
      <alignment horizontal="center" vertical="center"/>
    </xf>
    <xf numFmtId="0" fontId="100" fillId="0" borderId="8" xfId="0" applyFont="1" applyBorder="1" applyAlignment="1">
      <alignment horizontal="center" vertical="center"/>
    </xf>
    <xf numFmtId="0" fontId="100" fillId="0" borderId="5" xfId="0" applyFont="1" applyBorder="1" applyAlignment="1">
      <alignment horizontal="left" vertical="center"/>
    </xf>
    <xf numFmtId="0" fontId="100" fillId="0" borderId="8" xfId="0" applyFont="1" applyBorder="1" applyAlignment="1">
      <alignment horizontal="left" vertical="center"/>
    </xf>
    <xf numFmtId="0" fontId="143" fillId="0" borderId="0" xfId="0" applyFont="1" applyAlignment="1">
      <alignment horizontal="center" vertical="center"/>
    </xf>
    <xf numFmtId="0" fontId="149" fillId="0" borderId="0" xfId="0" applyFont="1" applyAlignment="1">
      <alignment horizontal="center" vertical="center"/>
    </xf>
    <xf numFmtId="0" fontId="144" fillId="0" borderId="11" xfId="0" applyFont="1" applyBorder="1" applyAlignment="1">
      <alignment horizontal="center" vertical="center"/>
    </xf>
    <xf numFmtId="0" fontId="110" fillId="0" borderId="0" xfId="0" applyFont="1" applyBorder="1" applyAlignment="1" applyProtection="1">
      <alignment horizontal="center" vertical="center" shrinkToFit="1"/>
    </xf>
    <xf numFmtId="0" fontId="118" fillId="10" borderId="0" xfId="0" applyFont="1" applyFill="1" applyAlignment="1">
      <alignment horizontal="center"/>
    </xf>
    <xf numFmtId="0" fontId="119" fillId="0" borderId="5" xfId="0" applyFont="1" applyBorder="1" applyAlignment="1">
      <alignment horizontal="center" vertical="center"/>
    </xf>
    <xf numFmtId="0" fontId="119" fillId="0" borderId="8" xfId="0" applyFont="1" applyBorder="1" applyAlignment="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2" fillId="0" borderId="9" xfId="0" applyFont="1" applyBorder="1" applyAlignment="1">
      <alignment horizontal="right"/>
    </xf>
    <xf numFmtId="0" fontId="12" fillId="0" borderId="9" xfId="0" applyFont="1" applyBorder="1" applyAlignment="1">
      <alignment horizontal="right"/>
    </xf>
    <xf numFmtId="0" fontId="2" fillId="0" borderId="0" xfId="0" applyFont="1" applyAlignment="1">
      <alignment horizontal="center"/>
    </xf>
    <xf numFmtId="0" fontId="38" fillId="0" borderId="0" xfId="0" applyFont="1" applyAlignment="1">
      <alignment horizontal="center"/>
    </xf>
    <xf numFmtId="0" fontId="37" fillId="0" borderId="0" xfId="0" applyFont="1" applyAlignment="1">
      <alignment horizontal="center"/>
    </xf>
    <xf numFmtId="0" fontId="39" fillId="0" borderId="0"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4" fontId="41" fillId="6" borderId="26" xfId="0" applyNumberFormat="1" applyFont="1" applyFill="1" applyBorder="1" applyAlignment="1">
      <alignment horizontal="center"/>
    </xf>
    <xf numFmtId="4" fontId="41" fillId="6" borderId="27" xfId="0" applyNumberFormat="1" applyFont="1" applyFill="1" applyBorder="1" applyAlignment="1">
      <alignment horizontal="center"/>
    </xf>
    <xf numFmtId="169" fontId="36"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6">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89</xdr:row>
      <xdr:rowOff>44450</xdr:rowOff>
    </xdr:from>
    <xdr:to>
      <xdr:col>4</xdr:col>
      <xdr:colOff>104775</xdr:colOff>
      <xdr:row>89</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125</xdr:row>
      <xdr:rowOff>44450</xdr:rowOff>
    </xdr:from>
    <xdr:to>
      <xdr:col>4</xdr:col>
      <xdr:colOff>98425</xdr:colOff>
      <xdr:row>125</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126</xdr:row>
      <xdr:rowOff>47625</xdr:rowOff>
    </xdr:from>
    <xdr:to>
      <xdr:col>4</xdr:col>
      <xdr:colOff>101600</xdr:colOff>
      <xdr:row>126</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127</xdr:row>
      <xdr:rowOff>53975</xdr:rowOff>
    </xdr:from>
    <xdr:to>
      <xdr:col>4</xdr:col>
      <xdr:colOff>104775</xdr:colOff>
      <xdr:row>127</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90</xdr:row>
      <xdr:rowOff>0</xdr:rowOff>
    </xdr:from>
    <xdr:to>
      <xdr:col>4</xdr:col>
      <xdr:colOff>127000</xdr:colOff>
      <xdr:row>90</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0</xdr:colOff>
      <xdr:row>91</xdr:row>
      <xdr:rowOff>0</xdr:rowOff>
    </xdr:from>
    <xdr:to>
      <xdr:col>4</xdr:col>
      <xdr:colOff>127000</xdr:colOff>
      <xdr:row>91</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8499</xdr:colOff>
      <xdr:row>107</xdr:row>
      <xdr:rowOff>27528</xdr:rowOff>
    </xdr:from>
    <xdr:to>
      <xdr:col>4</xdr:col>
      <xdr:colOff>98458</xdr:colOff>
      <xdr:row>107</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108</xdr:row>
      <xdr:rowOff>22237</xdr:rowOff>
    </xdr:from>
    <xdr:to>
      <xdr:col>4</xdr:col>
      <xdr:colOff>101633</xdr:colOff>
      <xdr:row>108</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109</xdr:row>
      <xdr:rowOff>28587</xdr:rowOff>
    </xdr:from>
    <xdr:to>
      <xdr:col>4</xdr:col>
      <xdr:colOff>104808</xdr:colOff>
      <xdr:row>109</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8963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messinis@ittfmail.com" TargetMode="External"/><Relationship Id="rId13" Type="http://schemas.openxmlformats.org/officeDocument/2006/relationships/hyperlink" Target="../../../../../../../../../../../../Library/Caches/TemporaryItems/Downloads/jens@tabletennis.org.au" TargetMode="External"/><Relationship Id="rId3" Type="http://schemas.openxmlformats.org/officeDocument/2006/relationships/hyperlink" Target="mailto:rcalin@ittfmail.com" TargetMode="External"/><Relationship Id="rId7" Type="http://schemas.openxmlformats.org/officeDocument/2006/relationships/hyperlink" Target="mailto:falmendariz@ittf.com" TargetMode="External"/><Relationship Id="rId12" Type="http://schemas.openxmlformats.org/officeDocument/2006/relationships/hyperlink" Target="../../../../../../../../../../../../Library/Caches/TemporaryItems/Downloads/ganeshaniob@gmail.com" TargetMode="External"/><Relationship Id="rId17" Type="http://schemas.openxmlformats.org/officeDocument/2006/relationships/comments" Target="../comments1.xml"/><Relationship Id="rId2" Type="http://schemas.openxmlformats.org/officeDocument/2006/relationships/hyperlink" Target="mailto:dleroy@ittfmail.com" TargetMode="External"/><Relationship Id="rId16" Type="http://schemas.openxmlformats.org/officeDocument/2006/relationships/vmlDrawing" Target="../drawings/vmlDrawing1.vml"/><Relationship Id="rId1" Type="http://schemas.openxmlformats.org/officeDocument/2006/relationships/hyperlink" Target="mailto:kjindrak@ittfmail.com" TargetMode="External"/><Relationship Id="rId6" Type="http://schemas.openxmlformats.org/officeDocument/2006/relationships/hyperlink" Target="mailto:bessahmounir@hotmail.com" TargetMode="External"/><Relationship Id="rId11" Type="http://schemas.openxmlformats.org/officeDocument/2006/relationships/hyperlink" Target="../../../../../../../../../../../../Library/Caches/TemporaryItems/Downloads/zbencsik@ittfmail.com" TargetMode="External"/><Relationship Id="rId5" Type="http://schemas.openxmlformats.org/officeDocument/2006/relationships/hyperlink" Target="mailto:vicky@ittfmail.com" TargetMode="External"/><Relationship Id="rId15" Type="http://schemas.openxmlformats.org/officeDocument/2006/relationships/hyperlink" Target="../../../../../../../../../../../../Library/Caches/TemporaryItems/Downloads/adham-ashour@hotmail.com" TargetMode="External"/><Relationship Id="rId10" Type="http://schemas.openxmlformats.org/officeDocument/2006/relationships/hyperlink" Target="../../../../../../../../../../../../Library/Caches/TemporaryItems/Downloads/aivancin@gmail.com" TargetMode="External"/><Relationship Id="rId4" Type="http://schemas.openxmlformats.org/officeDocument/2006/relationships/hyperlink" Target="mailto:mdawlatly@ittfmail.com" TargetMode="External"/><Relationship Id="rId9" Type="http://schemas.openxmlformats.org/officeDocument/2006/relationships/hyperlink" Target="../../../../../../../../../../../../Library/Caches/TemporaryItems/Downloads/zena@ittfmail.com" TargetMode="External"/><Relationship Id="rId14" Type="http://schemas.openxmlformats.org/officeDocument/2006/relationships/hyperlink" Target="../../../../../../../../../../../../Library/Caches/TemporaryItems/Downloads/anlarr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Z142"/>
  <sheetViews>
    <sheetView zoomScale="75" zoomScaleNormal="75" zoomScalePageLayoutView="75" workbookViewId="0">
      <selection activeCell="D36" sqref="D36"/>
    </sheetView>
  </sheetViews>
  <sheetFormatPr baseColWidth="10" defaultColWidth="11.5" defaultRowHeight="18"/>
  <cols>
    <col min="1" max="1" width="59.33203125" style="88" customWidth="1"/>
    <col min="2" max="2" width="59.33203125" style="94" customWidth="1"/>
    <col min="3" max="3" width="2.5" style="89" bestFit="1" customWidth="1"/>
    <col min="4" max="4" width="30.6640625" style="89" customWidth="1"/>
    <col min="5" max="5" width="18.6640625" style="193" customWidth="1"/>
    <col min="6" max="9" width="11.5" style="100" customWidth="1"/>
    <col min="10" max="10" width="38.33203125" style="100" customWidth="1"/>
    <col min="11" max="12" width="11.5" style="203" customWidth="1"/>
    <col min="13" max="13" width="41.6640625" style="100" customWidth="1"/>
    <col min="14" max="14" width="15.83203125" style="199" customWidth="1"/>
    <col min="15" max="15" width="16.33203125" style="100" customWidth="1"/>
    <col min="16" max="16" width="24.6640625" style="100" customWidth="1"/>
    <col min="17" max="17" width="14.6640625" style="100" customWidth="1"/>
    <col min="18" max="18" width="15.1640625" style="100" customWidth="1"/>
    <col min="19" max="19" width="11.5" style="100" customWidth="1"/>
    <col min="20" max="20" width="30.6640625" style="89" customWidth="1"/>
    <col min="21" max="21" width="19.33203125" style="89" customWidth="1"/>
    <col min="22" max="22" width="13.5" style="89" customWidth="1"/>
    <col min="23" max="23" width="22.6640625" style="89" bestFit="1" customWidth="1"/>
    <col min="24" max="16384" width="11.5" style="100"/>
  </cols>
  <sheetData>
    <row r="1" spans="1:26" ht="25">
      <c r="A1" s="464" t="s">
        <v>280</v>
      </c>
      <c r="B1" s="464"/>
      <c r="C1" s="464"/>
      <c r="D1" s="464"/>
      <c r="J1" s="101" t="s">
        <v>191</v>
      </c>
      <c r="M1" s="130"/>
      <c r="N1" s="251"/>
    </row>
    <row r="2" spans="1:26" ht="4" customHeight="1">
      <c r="A2" s="110"/>
      <c r="B2" s="114"/>
      <c r="C2" s="110"/>
      <c r="D2" s="110"/>
      <c r="J2" s="89"/>
    </row>
    <row r="3" spans="1:26" ht="17" customHeight="1">
      <c r="A3" s="115" t="s">
        <v>207</v>
      </c>
      <c r="B3" s="116"/>
      <c r="C3" s="110"/>
      <c r="D3" s="110"/>
      <c r="E3" s="194"/>
      <c r="J3" s="89" t="s">
        <v>318</v>
      </c>
    </row>
    <row r="4" spans="1:26" ht="4" customHeight="1">
      <c r="A4" s="86"/>
      <c r="B4" s="87"/>
      <c r="C4" s="110"/>
      <c r="D4" s="110"/>
      <c r="J4" s="89"/>
      <c r="T4" s="120"/>
      <c r="U4" s="120"/>
      <c r="V4" s="120"/>
      <c r="W4" s="120"/>
      <c r="X4" s="118"/>
      <c r="Y4" s="118"/>
      <c r="Z4" s="118"/>
    </row>
    <row r="5" spans="1:26">
      <c r="A5" s="88" t="s">
        <v>209</v>
      </c>
      <c r="B5" s="85" t="s">
        <v>587</v>
      </c>
      <c r="C5" s="111"/>
      <c r="D5" s="111"/>
      <c r="E5" s="194"/>
      <c r="F5" s="463" t="s">
        <v>162</v>
      </c>
      <c r="G5" s="463"/>
      <c r="H5" s="463" t="s">
        <v>31</v>
      </c>
      <c r="I5" s="463"/>
      <c r="J5" s="89" t="s">
        <v>319</v>
      </c>
      <c r="M5" s="107"/>
      <c r="N5" s="200"/>
      <c r="O5" s="100" t="s">
        <v>184</v>
      </c>
      <c r="P5" s="145" t="s">
        <v>185</v>
      </c>
      <c r="T5" s="122" t="s">
        <v>179</v>
      </c>
      <c r="U5" s="120" t="s">
        <v>361</v>
      </c>
      <c r="V5" s="123" t="s">
        <v>172</v>
      </c>
      <c r="W5" s="128" t="s">
        <v>423</v>
      </c>
      <c r="X5" s="119"/>
      <c r="Y5" s="120"/>
      <c r="Z5" s="121"/>
    </row>
    <row r="6" spans="1:26" ht="4.5" customHeight="1">
      <c r="A6" s="86"/>
      <c r="B6" s="90"/>
      <c r="C6" s="111"/>
      <c r="D6" s="111"/>
      <c r="J6" s="89"/>
      <c r="M6" s="107"/>
      <c r="N6" s="200"/>
      <c r="T6" s="120"/>
      <c r="U6" s="120"/>
      <c r="V6" s="120"/>
      <c r="W6" s="120"/>
      <c r="X6" s="118"/>
      <c r="Y6" s="118"/>
      <c r="Z6" s="118"/>
    </row>
    <row r="7" spans="1:26">
      <c r="A7" s="88" t="s">
        <v>192</v>
      </c>
      <c r="B7" s="85" t="s">
        <v>588</v>
      </c>
      <c r="C7" s="111"/>
      <c r="D7" s="111"/>
      <c r="F7" s="100" t="s">
        <v>61</v>
      </c>
      <c r="G7" s="100" t="s">
        <v>91</v>
      </c>
      <c r="H7" s="100" t="s">
        <v>61</v>
      </c>
      <c r="I7" s="100" t="s">
        <v>91</v>
      </c>
      <c r="J7" s="463" t="s">
        <v>208</v>
      </c>
      <c r="M7" s="107"/>
      <c r="N7" s="200"/>
      <c r="O7" s="100" t="s">
        <v>272</v>
      </c>
      <c r="P7" s="100" t="s">
        <v>274</v>
      </c>
      <c r="T7" s="129" t="s">
        <v>180</v>
      </c>
      <c r="U7" s="120" t="s">
        <v>362</v>
      </c>
      <c r="V7" s="123" t="s">
        <v>172</v>
      </c>
      <c r="W7" s="124" t="s">
        <v>424</v>
      </c>
      <c r="X7" s="118"/>
      <c r="Y7" s="118"/>
      <c r="Z7" s="118"/>
    </row>
    <row r="8" spans="1:26" ht="4.5" customHeight="1">
      <c r="A8" s="86"/>
      <c r="B8" s="90"/>
      <c r="C8" s="111"/>
      <c r="D8" s="109"/>
      <c r="J8" s="463"/>
      <c r="M8" s="107"/>
      <c r="N8" s="200"/>
      <c r="T8" s="120"/>
      <c r="U8" s="120"/>
      <c r="V8" s="120"/>
      <c r="W8" s="120"/>
      <c r="X8" s="118"/>
      <c r="Y8" s="118"/>
      <c r="Z8" s="118"/>
    </row>
    <row r="9" spans="1:26">
      <c r="A9" s="88" t="s">
        <v>36</v>
      </c>
      <c r="B9" s="187">
        <v>44299</v>
      </c>
      <c r="C9" s="111" t="s">
        <v>110</v>
      </c>
      <c r="D9" s="187">
        <v>43938</v>
      </c>
      <c r="E9" s="194"/>
      <c r="F9" s="100">
        <v>150</v>
      </c>
      <c r="G9" s="100">
        <v>160</v>
      </c>
      <c r="H9" s="100">
        <v>15</v>
      </c>
      <c r="I9" s="100">
        <v>16</v>
      </c>
      <c r="J9" s="250" t="s">
        <v>347</v>
      </c>
      <c r="M9" s="107"/>
      <c r="N9" s="200"/>
      <c r="O9" s="100" t="s">
        <v>205</v>
      </c>
      <c r="P9" s="100" t="s">
        <v>275</v>
      </c>
      <c r="T9" s="129" t="s">
        <v>206</v>
      </c>
      <c r="U9" s="120" t="s">
        <v>363</v>
      </c>
      <c r="V9" s="123" t="s">
        <v>172</v>
      </c>
      <c r="W9" s="125" t="s">
        <v>425</v>
      </c>
      <c r="X9" s="118"/>
      <c r="Y9" s="118"/>
      <c r="Z9" s="118"/>
    </row>
    <row r="10" spans="1:26" ht="4.5" customHeight="1">
      <c r="A10" s="86"/>
      <c r="B10" s="90"/>
      <c r="C10" s="111"/>
      <c r="D10" s="109"/>
      <c r="J10" s="250"/>
      <c r="M10" s="107"/>
      <c r="N10" s="200"/>
      <c r="O10" s="103"/>
      <c r="T10" s="120"/>
      <c r="U10" s="120"/>
      <c r="V10" s="120"/>
      <c r="W10" s="120"/>
      <c r="X10" s="118"/>
      <c r="Y10" s="118"/>
      <c r="Z10" s="118"/>
    </row>
    <row r="11" spans="1:26">
      <c r="A11" s="88" t="s">
        <v>37</v>
      </c>
      <c r="B11" s="176"/>
      <c r="C11" s="111"/>
      <c r="D11" s="111"/>
      <c r="E11" s="194"/>
      <c r="F11" s="100">
        <v>150</v>
      </c>
      <c r="G11" s="100">
        <v>160</v>
      </c>
      <c r="H11" s="100">
        <v>15</v>
      </c>
      <c r="I11" s="100">
        <v>16</v>
      </c>
      <c r="J11" s="250" t="s">
        <v>344</v>
      </c>
      <c r="M11" s="89"/>
      <c r="N11" s="201"/>
      <c r="O11" s="104"/>
      <c r="P11" s="100" t="s">
        <v>276</v>
      </c>
      <c r="T11" s="129" t="s">
        <v>181</v>
      </c>
      <c r="U11" s="120" t="s">
        <v>364</v>
      </c>
      <c r="V11" s="123" t="s">
        <v>172</v>
      </c>
      <c r="W11" s="124" t="s">
        <v>426</v>
      </c>
      <c r="X11" s="118"/>
      <c r="Y11" s="118"/>
      <c r="Z11" s="118"/>
    </row>
    <row r="12" spans="1:26" ht="4.5" customHeight="1">
      <c r="A12" s="86"/>
      <c r="B12" s="90"/>
      <c r="C12" s="111"/>
      <c r="D12" s="111"/>
      <c r="J12" s="89"/>
      <c r="M12" s="89"/>
      <c r="N12" s="201"/>
      <c r="O12" s="103"/>
      <c r="T12" s="137"/>
    </row>
    <row r="13" spans="1:26">
      <c r="A13" s="88" t="s">
        <v>39</v>
      </c>
      <c r="B13" s="176"/>
      <c r="C13" s="111"/>
      <c r="D13" s="111"/>
      <c r="E13" s="194"/>
      <c r="F13" s="100">
        <v>150</v>
      </c>
      <c r="G13" s="100">
        <v>160</v>
      </c>
      <c r="H13" s="100">
        <v>15</v>
      </c>
      <c r="I13" s="100">
        <v>16</v>
      </c>
      <c r="J13" s="89" t="s">
        <v>345</v>
      </c>
      <c r="M13" s="107"/>
      <c r="N13" s="200"/>
      <c r="O13" s="103"/>
      <c r="P13" s="100" t="s">
        <v>277</v>
      </c>
      <c r="Q13" s="104"/>
      <c r="T13" s="137" t="s">
        <v>210</v>
      </c>
      <c r="U13" s="89" t="s">
        <v>360</v>
      </c>
      <c r="V13" s="123" t="s">
        <v>172</v>
      </c>
      <c r="W13" s="135" t="s">
        <v>427</v>
      </c>
    </row>
    <row r="14" spans="1:26" ht="4.5" customHeight="1">
      <c r="A14" s="86"/>
      <c r="B14" s="90"/>
      <c r="C14" s="111"/>
      <c r="D14" s="111"/>
      <c r="M14" s="107"/>
      <c r="N14" s="200"/>
      <c r="O14" s="103"/>
    </row>
    <row r="15" spans="1:26">
      <c r="A15" s="88" t="s">
        <v>52</v>
      </c>
      <c r="B15" s="91" t="s">
        <v>310</v>
      </c>
      <c r="C15" s="111"/>
      <c r="D15" s="111"/>
      <c r="E15" s="194"/>
      <c r="F15" s="105"/>
      <c r="G15" s="105"/>
      <c r="J15" s="89"/>
      <c r="M15" s="107"/>
      <c r="N15" s="200"/>
      <c r="O15" s="103"/>
      <c r="P15" s="100" t="s">
        <v>278</v>
      </c>
      <c r="T15" s="137" t="s">
        <v>310</v>
      </c>
      <c r="U15" s="89" t="s">
        <v>365</v>
      </c>
      <c r="V15" s="123" t="s">
        <v>172</v>
      </c>
      <c r="W15" s="135" t="s">
        <v>585</v>
      </c>
    </row>
    <row r="16" spans="1:26" ht="4.5" customHeight="1">
      <c r="A16" s="86"/>
      <c r="B16" s="90"/>
      <c r="C16" s="111"/>
      <c r="D16" s="111"/>
      <c r="M16" s="107"/>
      <c r="N16" s="200"/>
      <c r="O16" s="103"/>
      <c r="T16" s="137"/>
    </row>
    <row r="17" spans="1:23">
      <c r="A17" s="88" t="s">
        <v>40</v>
      </c>
      <c r="B17" s="175" t="str">
        <f>INDEX(U5:U100,MATCH(B15,T5:T100,0))</f>
        <v>00593 98 86 69 084</v>
      </c>
      <c r="C17" s="111"/>
      <c r="D17" s="111"/>
      <c r="E17" s="194"/>
      <c r="F17" s="105"/>
      <c r="G17" s="105"/>
      <c r="M17" s="107"/>
      <c r="N17" s="200"/>
      <c r="O17" s="103"/>
      <c r="P17" s="100" t="s">
        <v>279</v>
      </c>
      <c r="T17" s="137" t="s">
        <v>311</v>
      </c>
      <c r="U17" s="89" t="s">
        <v>366</v>
      </c>
      <c r="V17" s="123" t="s">
        <v>172</v>
      </c>
      <c r="W17" s="135" t="s">
        <v>312</v>
      </c>
    </row>
    <row r="18" spans="1:23" ht="4.5" customHeight="1">
      <c r="A18" s="86"/>
      <c r="B18" s="90"/>
      <c r="C18" s="111"/>
      <c r="D18" s="111"/>
      <c r="M18" s="107"/>
      <c r="N18" s="200"/>
      <c r="O18" s="103"/>
      <c r="T18" s="137"/>
    </row>
    <row r="19" spans="1:23">
      <c r="A19" s="88" t="s">
        <v>41</v>
      </c>
      <c r="B19" s="175" t="str">
        <f>INDEX(V5:V100,MATCH(B15,T5:T100,0))</f>
        <v>no Fax</v>
      </c>
      <c r="C19" s="111"/>
      <c r="D19" s="111"/>
      <c r="E19" s="194"/>
      <c r="M19" s="107"/>
      <c r="N19" s="200"/>
      <c r="O19" s="103"/>
      <c r="P19" s="104" t="s">
        <v>558</v>
      </c>
      <c r="T19" s="137" t="s">
        <v>317</v>
      </c>
      <c r="U19" s="89" t="s">
        <v>367</v>
      </c>
      <c r="V19" s="123" t="s">
        <v>172</v>
      </c>
      <c r="W19" s="135" t="s">
        <v>428</v>
      </c>
    </row>
    <row r="20" spans="1:23" ht="4.5" customHeight="1">
      <c r="A20" s="86"/>
      <c r="B20" s="90"/>
      <c r="C20" s="111"/>
      <c r="D20" s="111"/>
      <c r="M20" s="107"/>
      <c r="N20" s="200"/>
      <c r="O20" s="103"/>
      <c r="T20" s="137"/>
    </row>
    <row r="21" spans="1:23">
      <c r="A21" s="88" t="s">
        <v>42</v>
      </c>
      <c r="B21" s="177" t="str">
        <f>INDEX(W5:W100,MATCH(B15,T5:T100,0))</f>
        <v>falmendariz@ittf.com</v>
      </c>
      <c r="C21" s="111"/>
      <c r="D21" s="111"/>
      <c r="E21" s="194"/>
      <c r="M21" s="107"/>
      <c r="N21" s="201"/>
      <c r="O21" s="103"/>
      <c r="P21" s="104" t="s">
        <v>193</v>
      </c>
      <c r="T21" s="137" t="s">
        <v>348</v>
      </c>
      <c r="U21" s="89" t="s">
        <v>368</v>
      </c>
      <c r="V21" s="123" t="s">
        <v>172</v>
      </c>
      <c r="W21" s="135" t="s">
        <v>429</v>
      </c>
    </row>
    <row r="22" spans="1:23" ht="4.5" customHeight="1">
      <c r="A22" s="86"/>
      <c r="B22" s="90"/>
      <c r="C22" s="111"/>
      <c r="D22" s="111"/>
      <c r="M22" s="107"/>
      <c r="N22" s="200"/>
      <c r="O22" s="103"/>
    </row>
    <row r="23" spans="1:23">
      <c r="A23" s="88" t="s">
        <v>46</v>
      </c>
      <c r="B23" s="176">
        <f>Prospectus!E8</f>
        <v>0</v>
      </c>
      <c r="C23" s="111"/>
      <c r="D23" s="111"/>
      <c r="E23" s="194"/>
      <c r="M23" s="107"/>
      <c r="N23" s="200"/>
      <c r="O23" s="103"/>
      <c r="T23" s="137" t="s">
        <v>349</v>
      </c>
      <c r="U23" s="89" t="s">
        <v>369</v>
      </c>
      <c r="V23" s="123" t="s">
        <v>172</v>
      </c>
      <c r="W23" s="135" t="s">
        <v>350</v>
      </c>
    </row>
    <row r="24" spans="1:23" ht="4.5" customHeight="1">
      <c r="A24" s="86"/>
      <c r="B24" s="90"/>
      <c r="C24" s="111"/>
      <c r="D24" s="111"/>
      <c r="M24" s="107"/>
      <c r="N24" s="200"/>
      <c r="O24" s="103"/>
      <c r="T24" s="137"/>
    </row>
    <row r="25" spans="1:23">
      <c r="A25" s="88" t="s">
        <v>43</v>
      </c>
      <c r="B25" s="176">
        <f>Prospectus!E11</f>
        <v>0</v>
      </c>
      <c r="C25" s="111"/>
      <c r="D25" s="111"/>
      <c r="E25" s="194"/>
      <c r="M25" s="107"/>
      <c r="N25" s="200"/>
      <c r="O25" s="103"/>
      <c r="T25" s="137" t="s">
        <v>351</v>
      </c>
      <c r="U25" s="89" t="s">
        <v>370</v>
      </c>
      <c r="V25" s="123" t="s">
        <v>172</v>
      </c>
      <c r="W25" s="135" t="s">
        <v>430</v>
      </c>
    </row>
    <row r="26" spans="1:23" ht="4.5" customHeight="1">
      <c r="A26" s="86"/>
      <c r="B26" s="90"/>
      <c r="C26" s="111"/>
      <c r="D26" s="111"/>
      <c r="M26" s="107"/>
      <c r="N26" s="200"/>
      <c r="O26" s="103"/>
      <c r="T26" s="137"/>
    </row>
    <row r="27" spans="1:23">
      <c r="A27" s="88" t="s">
        <v>44</v>
      </c>
      <c r="B27" s="176">
        <f>Prospectus!E12</f>
        <v>0</v>
      </c>
      <c r="C27" s="111"/>
      <c r="D27" s="111"/>
      <c r="E27" s="194"/>
      <c r="M27" s="107"/>
      <c r="N27" s="200"/>
      <c r="O27" s="103"/>
      <c r="T27" s="137" t="s">
        <v>352</v>
      </c>
      <c r="U27" s="89" t="s">
        <v>371</v>
      </c>
      <c r="V27" s="123" t="s">
        <v>172</v>
      </c>
      <c r="W27" s="135" t="s">
        <v>353</v>
      </c>
    </row>
    <row r="28" spans="1:23" ht="4.5" customHeight="1">
      <c r="A28" s="86"/>
      <c r="B28" s="90"/>
      <c r="C28" s="111"/>
      <c r="D28" s="111"/>
      <c r="M28" s="107"/>
      <c r="N28" s="200"/>
      <c r="O28" s="103"/>
      <c r="T28" s="127"/>
    </row>
    <row r="29" spans="1:23">
      <c r="A29" s="88" t="s">
        <v>45</v>
      </c>
      <c r="B29" s="178">
        <f>Prospectus!E13</f>
        <v>0</v>
      </c>
      <c r="C29" s="111"/>
      <c r="D29" s="111"/>
      <c r="E29" s="194"/>
      <c r="M29" s="107"/>
      <c r="N29" s="200"/>
      <c r="O29" s="103"/>
      <c r="T29" s="137" t="s">
        <v>354</v>
      </c>
      <c r="U29" s="89" t="s">
        <v>372</v>
      </c>
      <c r="V29" s="123" t="s">
        <v>172</v>
      </c>
      <c r="W29" s="135" t="s">
        <v>355</v>
      </c>
    </row>
    <row r="30" spans="1:23" ht="4.5" customHeight="1">
      <c r="A30" s="86"/>
      <c r="B30" s="90"/>
      <c r="C30" s="111"/>
      <c r="D30" s="111"/>
      <c r="M30" s="107"/>
      <c r="N30" s="200"/>
      <c r="O30" s="103"/>
      <c r="T30" s="127"/>
    </row>
    <row r="31" spans="1:23">
      <c r="A31" s="88" t="s">
        <v>38</v>
      </c>
      <c r="B31" s="176">
        <f>Prospectus!G156</f>
        <v>0</v>
      </c>
      <c r="C31" s="111"/>
      <c r="D31" s="111"/>
      <c r="E31" s="194"/>
      <c r="M31" s="107"/>
      <c r="N31" s="200"/>
      <c r="O31" s="103"/>
      <c r="T31" s="137" t="s">
        <v>356</v>
      </c>
      <c r="U31" s="89" t="s">
        <v>373</v>
      </c>
      <c r="V31" s="123" t="s">
        <v>172</v>
      </c>
      <c r="W31" s="135" t="s">
        <v>357</v>
      </c>
    </row>
    <row r="32" spans="1:23" ht="4.5" customHeight="1">
      <c r="A32" s="86"/>
      <c r="B32" s="90"/>
      <c r="C32" s="111"/>
      <c r="D32" s="111"/>
      <c r="M32" s="107"/>
      <c r="N32" s="200"/>
      <c r="O32" s="103"/>
      <c r="T32" s="127"/>
    </row>
    <row r="33" spans="1:23">
      <c r="A33" s="88" t="s">
        <v>47</v>
      </c>
      <c r="B33" s="176">
        <v>44283</v>
      </c>
      <c r="C33" s="111"/>
      <c r="D33" s="111"/>
      <c r="E33" s="194"/>
      <c r="M33" s="107"/>
      <c r="N33" s="200"/>
      <c r="O33" s="103"/>
      <c r="R33" s="104"/>
      <c r="T33" s="137" t="s">
        <v>358</v>
      </c>
      <c r="U33" s="89" t="s">
        <v>374</v>
      </c>
      <c r="V33" s="123" t="s">
        <v>172</v>
      </c>
      <c r="W33" s="135" t="s">
        <v>359</v>
      </c>
    </row>
    <row r="34" spans="1:23" ht="4.5" customHeight="1">
      <c r="A34" s="86"/>
      <c r="B34" s="90"/>
      <c r="C34" s="111"/>
      <c r="D34" s="111"/>
      <c r="M34" s="107"/>
      <c r="N34" s="200"/>
      <c r="O34" s="103"/>
      <c r="T34" s="127"/>
    </row>
    <row r="35" spans="1:23">
      <c r="A35" s="88" t="s">
        <v>48</v>
      </c>
      <c r="B35" s="176">
        <v>44283</v>
      </c>
      <c r="C35" s="111"/>
      <c r="D35" s="111"/>
      <c r="E35" s="194"/>
      <c r="M35" s="107"/>
      <c r="N35" s="200"/>
      <c r="O35" s="103"/>
      <c r="T35" s="128"/>
    </row>
    <row r="36" spans="1:23" ht="4.5" customHeight="1">
      <c r="A36" s="86"/>
      <c r="B36" s="90"/>
      <c r="C36" s="111"/>
      <c r="D36" s="111"/>
      <c r="M36" s="107"/>
      <c r="N36" s="200"/>
      <c r="O36" s="103"/>
      <c r="T36" s="127"/>
    </row>
    <row r="37" spans="1:23">
      <c r="A37" s="253" t="s">
        <v>50</v>
      </c>
      <c r="B37" s="252"/>
      <c r="C37" s="111"/>
      <c r="D37" s="111"/>
      <c r="M37" s="107"/>
      <c r="N37" s="200"/>
      <c r="O37" s="103"/>
      <c r="T37" s="127"/>
    </row>
    <row r="38" spans="1:23" ht="4.5" customHeight="1">
      <c r="A38" s="86"/>
      <c r="B38" s="90"/>
      <c r="C38" s="111"/>
      <c r="D38" s="111"/>
      <c r="M38" s="107"/>
      <c r="N38" s="200"/>
      <c r="O38" s="103"/>
      <c r="T38" s="127"/>
    </row>
    <row r="39" spans="1:23">
      <c r="A39" s="88" t="s">
        <v>51</v>
      </c>
      <c r="B39" s="176"/>
      <c r="C39" s="111"/>
      <c r="D39" s="111"/>
      <c r="E39" s="194"/>
      <c r="M39" s="107"/>
      <c r="N39" s="200"/>
      <c r="O39" s="103"/>
      <c r="T39" s="126"/>
    </row>
    <row r="40" spans="1:23" ht="4.5" customHeight="1">
      <c r="A40" s="86"/>
      <c r="B40" s="90"/>
      <c r="C40" s="111"/>
      <c r="D40" s="111"/>
      <c r="M40" s="107"/>
      <c r="N40" s="200"/>
      <c r="O40" s="103"/>
      <c r="T40" s="127"/>
    </row>
    <row r="41" spans="1:23">
      <c r="A41" s="88" t="s">
        <v>53</v>
      </c>
      <c r="B41" s="174" t="e">
        <f>INDEX(#REF!,MATCH(B7,#REF!,0))</f>
        <v>#REF!</v>
      </c>
      <c r="C41" s="111"/>
      <c r="D41" s="111"/>
      <c r="M41" s="107"/>
      <c r="N41" s="200"/>
      <c r="O41" s="103"/>
      <c r="T41" s="126"/>
    </row>
    <row r="42" spans="1:23" ht="4.5" customHeight="1">
      <c r="A42" s="86"/>
      <c r="B42" s="90"/>
      <c r="C42" s="111"/>
      <c r="D42" s="111"/>
      <c r="M42" s="107"/>
      <c r="N42" s="200"/>
      <c r="O42" s="103"/>
      <c r="T42" s="127"/>
    </row>
    <row r="43" spans="1:23">
      <c r="A43" s="88" t="s">
        <v>56</v>
      </c>
      <c r="B43" s="179" t="s">
        <v>91</v>
      </c>
      <c r="C43" s="111"/>
      <c r="D43" s="148"/>
      <c r="E43" s="195"/>
      <c r="F43" s="106"/>
      <c r="G43" s="106"/>
      <c r="H43" s="139"/>
      <c r="I43" s="140"/>
      <c r="J43" s="92"/>
      <c r="M43" s="108"/>
      <c r="N43" s="200"/>
      <c r="O43" s="103"/>
      <c r="T43" s="126"/>
    </row>
    <row r="44" spans="1:23" ht="4.5" customHeight="1">
      <c r="A44" s="86"/>
      <c r="B44" s="90"/>
      <c r="C44" s="111"/>
      <c r="D44" s="111"/>
      <c r="F44" s="107"/>
      <c r="G44" s="107"/>
      <c r="H44" s="141"/>
      <c r="I44" s="142"/>
      <c r="M44" s="107"/>
      <c r="N44" s="200"/>
      <c r="O44" s="103"/>
      <c r="T44" s="127"/>
    </row>
    <row r="45" spans="1:23">
      <c r="A45" s="93" t="s">
        <v>62</v>
      </c>
      <c r="B45" s="188">
        <v>25</v>
      </c>
      <c r="C45" s="111"/>
      <c r="D45" s="191"/>
      <c r="E45" s="195"/>
      <c r="F45" s="92"/>
      <c r="G45" s="92"/>
      <c r="H45" s="139"/>
      <c r="I45" s="139"/>
      <c r="J45" s="106"/>
      <c r="M45" s="107"/>
      <c r="N45" s="200"/>
      <c r="O45" s="103"/>
      <c r="T45" s="136"/>
    </row>
    <row r="46" spans="1:23" ht="4.5" customHeight="1">
      <c r="A46" s="86"/>
      <c r="B46" s="189"/>
      <c r="C46" s="111"/>
      <c r="D46" s="192"/>
      <c r="H46" s="141"/>
      <c r="I46" s="143"/>
      <c r="J46" s="107"/>
      <c r="M46" s="107"/>
      <c r="N46" s="200"/>
      <c r="T46" s="127"/>
    </row>
    <row r="47" spans="1:23">
      <c r="A47" s="93" t="s">
        <v>216</v>
      </c>
      <c r="B47" s="190" t="e">
        <f>INDEX(F9:G13,MATCH(B5,J9:J13),MATCH(B43,F7:G7))</f>
        <v>#N/A</v>
      </c>
      <c r="C47" s="111"/>
      <c r="D47" s="191"/>
      <c r="E47" s="195"/>
      <c r="F47" s="92"/>
      <c r="G47" s="92"/>
      <c r="H47" s="141"/>
      <c r="I47" s="144"/>
      <c r="J47" s="106"/>
      <c r="M47" s="107"/>
      <c r="N47" s="200"/>
      <c r="T47" s="120"/>
    </row>
    <row r="48" spans="1:23" ht="4.5" customHeight="1">
      <c r="A48" s="86"/>
      <c r="B48" s="189"/>
      <c r="C48" s="111"/>
      <c r="D48" s="113"/>
      <c r="H48" s="141"/>
      <c r="I48" s="143"/>
      <c r="J48" s="103"/>
      <c r="M48" s="89"/>
      <c r="N48" s="201"/>
    </row>
    <row r="49" spans="1:14">
      <c r="A49" s="93" t="s">
        <v>215</v>
      </c>
      <c r="B49" s="181" t="e">
        <f>B47</f>
        <v>#N/A</v>
      </c>
      <c r="C49" s="111"/>
      <c r="D49" s="95"/>
      <c r="E49" s="195"/>
      <c r="F49" s="106"/>
      <c r="G49" s="106"/>
      <c r="H49" s="139"/>
      <c r="I49" s="140"/>
      <c r="J49" s="92"/>
      <c r="M49" s="108"/>
      <c r="N49" s="202"/>
    </row>
    <row r="50" spans="1:14" ht="4.5" customHeight="1">
      <c r="A50" s="86"/>
      <c r="B50" s="90"/>
      <c r="C50" s="111"/>
      <c r="D50" s="113"/>
      <c r="E50" s="195"/>
      <c r="F50" s="107"/>
      <c r="G50" s="107"/>
      <c r="H50" s="141"/>
      <c r="I50" s="143"/>
      <c r="J50" s="92"/>
      <c r="M50" s="89"/>
      <c r="N50" s="201"/>
    </row>
    <row r="51" spans="1:14" ht="46" customHeight="1">
      <c r="A51" s="146" t="s">
        <v>183</v>
      </c>
      <c r="B51" s="147" t="s">
        <v>320</v>
      </c>
      <c r="C51" s="111"/>
      <c r="D51" s="95"/>
      <c r="E51" s="195"/>
      <c r="F51" s="106"/>
      <c r="G51" s="106"/>
      <c r="H51" s="139"/>
      <c r="I51" s="140"/>
      <c r="J51" s="92"/>
      <c r="M51" s="89"/>
      <c r="N51" s="201"/>
    </row>
    <row r="52" spans="1:14" ht="4.5" customHeight="1">
      <c r="A52" s="86"/>
      <c r="B52" s="90"/>
      <c r="C52" s="111"/>
      <c r="D52" s="113"/>
      <c r="E52" s="195"/>
      <c r="I52" s="130"/>
      <c r="J52" s="92"/>
    </row>
    <row r="53" spans="1:14" ht="16">
      <c r="A53" s="182" t="b">
        <f>IF(B5=J9,O5,IF(B5=J11,O5,IF(B5=J13,O9)))</f>
        <v>0</v>
      </c>
      <c r="B53" s="183" t="s">
        <v>274</v>
      </c>
      <c r="C53" s="111"/>
      <c r="D53" s="95"/>
      <c r="E53" s="195"/>
      <c r="F53" s="102"/>
      <c r="G53" s="102"/>
      <c r="I53" s="138"/>
      <c r="J53" s="92"/>
    </row>
    <row r="54" spans="1:14" ht="4.5" customHeight="1">
      <c r="A54" s="86"/>
      <c r="B54" s="90"/>
      <c r="C54" s="111"/>
      <c r="D54" s="113"/>
      <c r="E54" s="195"/>
      <c r="I54" s="130"/>
      <c r="J54" s="92"/>
    </row>
    <row r="55" spans="1:14" ht="16">
      <c r="A55" s="182" t="b">
        <f>IF(B5=J9,O5,IF(B5=J11,O5,IF(B5=J13,O9)))</f>
        <v>0</v>
      </c>
      <c r="B55" s="183" t="s">
        <v>275</v>
      </c>
      <c r="C55" s="111"/>
      <c r="D55" s="95"/>
      <c r="E55" s="195"/>
      <c r="I55" s="138"/>
      <c r="J55" s="92"/>
    </row>
    <row r="56" spans="1:14" ht="4.5" customHeight="1">
      <c r="A56" s="86"/>
      <c r="B56" s="90"/>
      <c r="C56" s="111"/>
      <c r="D56" s="113"/>
      <c r="E56" s="195"/>
      <c r="I56" s="130"/>
      <c r="J56" s="92"/>
    </row>
    <row r="57" spans="1:14" ht="16">
      <c r="A57" s="174" t="b">
        <f>IF(B5=J9,O5,IF(B5=J11,O5,IF(B5=J13,O9)))</f>
        <v>0</v>
      </c>
      <c r="B57" s="184" t="s">
        <v>276</v>
      </c>
      <c r="C57" s="111"/>
      <c r="D57" s="95"/>
      <c r="E57" s="195"/>
      <c r="I57" s="138"/>
      <c r="J57" s="92"/>
    </row>
    <row r="58" spans="1:14" ht="4.5" customHeight="1">
      <c r="A58" s="86"/>
      <c r="B58" s="90"/>
      <c r="C58" s="111"/>
      <c r="D58" s="113"/>
      <c r="E58" s="195"/>
      <c r="I58" s="130"/>
      <c r="J58" s="92"/>
    </row>
    <row r="59" spans="1:14" ht="16">
      <c r="A59" s="174" t="b">
        <f>IF(B5=J9,O5,IF(B5=J11,O5,IF(B5=J13,O9)))</f>
        <v>0</v>
      </c>
      <c r="B59" s="184" t="s">
        <v>277</v>
      </c>
      <c r="C59" s="111"/>
      <c r="D59" s="95"/>
      <c r="E59" s="195"/>
      <c r="I59" s="138"/>
      <c r="J59" s="92"/>
    </row>
    <row r="60" spans="1:14" ht="4.5" customHeight="1">
      <c r="A60" s="86"/>
      <c r="B60" s="90"/>
      <c r="C60" s="111"/>
      <c r="D60" s="113"/>
      <c r="E60" s="195"/>
      <c r="I60" s="130"/>
      <c r="J60" s="92"/>
    </row>
    <row r="61" spans="1:14" ht="16">
      <c r="A61" s="174" t="e">
        <f>INDEX(#REF!,MATCH(B7,#REF!,0))</f>
        <v>#REF!</v>
      </c>
      <c r="B61" s="184" t="s">
        <v>558</v>
      </c>
      <c r="C61" s="111"/>
      <c r="D61" s="95"/>
      <c r="E61" s="195"/>
      <c r="I61" s="138"/>
      <c r="J61" s="92"/>
    </row>
    <row r="62" spans="1:14" ht="4.5" customHeight="1">
      <c r="A62" s="86"/>
      <c r="B62" s="90"/>
      <c r="C62" s="111"/>
      <c r="D62" s="113"/>
      <c r="E62" s="195"/>
      <c r="I62" s="130"/>
      <c r="J62" s="92"/>
    </row>
    <row r="63" spans="1:14" ht="16">
      <c r="A63" s="174" t="e">
        <f>INDEX(#REF!,MATCH(B7,#REF!,0))</f>
        <v>#REF!</v>
      </c>
      <c r="B63" s="184" t="s">
        <v>278</v>
      </c>
      <c r="C63" s="111"/>
      <c r="D63" s="95"/>
      <c r="E63" s="195"/>
      <c r="I63" s="138"/>
      <c r="J63" s="92"/>
    </row>
    <row r="64" spans="1:14" ht="4.5" customHeight="1">
      <c r="A64" s="86"/>
      <c r="B64" s="90"/>
      <c r="C64" s="111"/>
      <c r="D64" s="113"/>
      <c r="E64" s="195"/>
      <c r="I64" s="130"/>
      <c r="J64" s="92"/>
    </row>
    <row r="65" spans="1:10" ht="16">
      <c r="A65" s="174" t="e">
        <f>INDEX(#REF!,MATCH(B7,#REF!,0))</f>
        <v>#REF!</v>
      </c>
      <c r="B65" s="184" t="s">
        <v>279</v>
      </c>
      <c r="C65" s="111"/>
      <c r="D65" s="95"/>
      <c r="E65" s="195"/>
      <c r="I65" s="138"/>
      <c r="J65" s="92"/>
    </row>
    <row r="66" spans="1:10" ht="4.5" customHeight="1">
      <c r="A66" s="86"/>
      <c r="B66" s="90"/>
      <c r="C66" s="111"/>
      <c r="D66" s="113"/>
      <c r="E66" s="195"/>
      <c r="I66" s="130"/>
      <c r="J66" s="92"/>
    </row>
    <row r="67" spans="1:10" ht="16">
      <c r="A67" s="174"/>
      <c r="B67" s="185"/>
      <c r="C67" s="111"/>
      <c r="D67" s="95"/>
      <c r="E67" s="195"/>
      <c r="I67" s="138"/>
      <c r="J67" s="92"/>
    </row>
    <row r="68" spans="1:10" ht="4.5" customHeight="1">
      <c r="A68" s="86"/>
      <c r="B68" s="90"/>
      <c r="C68" s="111"/>
      <c r="D68" s="113"/>
      <c r="E68" s="195"/>
      <c r="I68" s="130"/>
      <c r="J68" s="92"/>
    </row>
    <row r="69" spans="1:10" ht="16">
      <c r="A69" s="174"/>
      <c r="B69" s="185"/>
      <c r="C69" s="111"/>
      <c r="D69" s="95"/>
      <c r="E69" s="195"/>
      <c r="I69" s="138"/>
      <c r="J69" s="92"/>
    </row>
    <row r="70" spans="1:10" ht="4.5" customHeight="1">
      <c r="A70" s="86"/>
      <c r="B70" s="90"/>
      <c r="C70" s="111"/>
      <c r="D70" s="113"/>
      <c r="E70" s="195"/>
      <c r="I70" s="130"/>
      <c r="J70" s="92"/>
    </row>
    <row r="71" spans="1:10" ht="16">
      <c r="A71" s="174"/>
      <c r="B71" s="185"/>
      <c r="C71" s="111"/>
      <c r="D71" s="95"/>
      <c r="E71" s="195"/>
      <c r="I71" s="138"/>
      <c r="J71" s="92"/>
    </row>
    <row r="72" spans="1:10" ht="4.5" customHeight="1">
      <c r="A72" s="86"/>
      <c r="B72" s="90"/>
      <c r="C72" s="111"/>
      <c r="D72" s="113"/>
      <c r="E72" s="195"/>
      <c r="I72" s="130"/>
      <c r="J72" s="92"/>
    </row>
    <row r="73" spans="1:10" ht="16">
      <c r="A73" s="174"/>
      <c r="B73" s="185"/>
      <c r="C73" s="111"/>
      <c r="D73" s="95"/>
      <c r="E73" s="195"/>
      <c r="I73" s="138"/>
      <c r="J73" s="92"/>
    </row>
    <row r="74" spans="1:10" ht="4" customHeight="1">
      <c r="A74" s="86"/>
      <c r="B74" s="90"/>
      <c r="C74" s="111"/>
      <c r="D74" s="95"/>
      <c r="E74" s="195"/>
      <c r="I74" s="138"/>
      <c r="J74" s="92"/>
    </row>
    <row r="75" spans="1:10" ht="16">
      <c r="A75" s="174"/>
      <c r="B75" s="185"/>
      <c r="C75" s="111"/>
      <c r="D75" s="95"/>
      <c r="E75" s="195"/>
      <c r="I75" s="138"/>
      <c r="J75" s="92"/>
    </row>
    <row r="76" spans="1:10" ht="4" customHeight="1">
      <c r="A76" s="86"/>
      <c r="B76" s="90"/>
      <c r="C76" s="111"/>
      <c r="D76" s="95"/>
      <c r="E76" s="195"/>
      <c r="I76" s="138"/>
      <c r="J76" s="92"/>
    </row>
    <row r="77" spans="1:10" ht="16">
      <c r="A77" s="174"/>
      <c r="B77" s="185"/>
      <c r="C77" s="111"/>
      <c r="D77" s="95"/>
      <c r="E77" s="195"/>
      <c r="I77" s="138"/>
      <c r="J77" s="92"/>
    </row>
    <row r="78" spans="1:10" ht="4" customHeight="1">
      <c r="A78" s="86"/>
      <c r="B78" s="90"/>
      <c r="C78" s="111"/>
      <c r="D78" s="95"/>
      <c r="E78" s="195"/>
    </row>
    <row r="79" spans="1:10" ht="17" customHeight="1">
      <c r="A79" s="180"/>
      <c r="B79" s="185"/>
      <c r="C79" s="111"/>
      <c r="D79" s="111"/>
    </row>
    <row r="80" spans="1:10" ht="4" customHeight="1">
      <c r="A80" s="86"/>
      <c r="B80" s="90"/>
      <c r="C80" s="111"/>
      <c r="D80" s="111"/>
    </row>
    <row r="81" spans="1:4" ht="17" customHeight="1">
      <c r="A81" s="180"/>
      <c r="B81" s="186"/>
      <c r="C81" s="111"/>
      <c r="D81" s="111"/>
    </row>
    <row r="82" spans="1:4" ht="4" customHeight="1">
      <c r="A82" s="86"/>
      <c r="B82" s="90"/>
      <c r="C82" s="111"/>
      <c r="D82" s="111"/>
    </row>
    <row r="83" spans="1:4" ht="17" customHeight="1">
      <c r="A83" s="96"/>
      <c r="B83" s="97"/>
      <c r="C83" s="111"/>
      <c r="D83" s="111"/>
    </row>
    <row r="84" spans="1:4" ht="4" customHeight="1">
      <c r="A84" s="98"/>
      <c r="B84" s="99"/>
      <c r="C84" s="111"/>
      <c r="D84" s="111"/>
    </row>
    <row r="85" spans="1:4">
      <c r="A85" s="112"/>
      <c r="B85" s="113"/>
      <c r="C85" s="111"/>
      <c r="D85" s="111"/>
    </row>
    <row r="86" spans="1:4" ht="4" customHeight="1">
      <c r="A86" s="131"/>
      <c r="B86" s="133"/>
      <c r="C86" s="111"/>
      <c r="D86" s="111"/>
    </row>
    <row r="87" spans="1:4">
      <c r="A87" s="131"/>
      <c r="B87" s="132"/>
      <c r="C87" s="111"/>
      <c r="D87" s="111"/>
    </row>
    <row r="88" spans="1:4" ht="4" customHeight="1">
      <c r="A88" s="131"/>
      <c r="B88" s="133"/>
      <c r="C88" s="111"/>
      <c r="D88" s="111"/>
    </row>
    <row r="89" spans="1:4">
      <c r="A89" s="131"/>
      <c r="B89" s="132"/>
      <c r="C89" s="111"/>
      <c r="D89" s="111"/>
    </row>
    <row r="90" spans="1:4" ht="4" customHeight="1">
      <c r="A90" s="131"/>
      <c r="B90" s="133"/>
      <c r="C90" s="111"/>
      <c r="D90" s="111"/>
    </row>
    <row r="91" spans="1:4">
      <c r="A91" s="131"/>
      <c r="B91" s="132"/>
      <c r="C91" s="111"/>
      <c r="D91" s="111"/>
    </row>
    <row r="92" spans="1:4" ht="4" customHeight="1">
      <c r="A92" s="131"/>
      <c r="B92" s="133"/>
      <c r="C92" s="111"/>
      <c r="D92" s="111"/>
    </row>
    <row r="93" spans="1:4">
      <c r="A93" s="131"/>
      <c r="B93" s="134"/>
      <c r="C93" s="111"/>
      <c r="D93" s="111"/>
    </row>
    <row r="94" spans="1:4" ht="4" customHeight="1">
      <c r="A94" s="131"/>
      <c r="B94" s="133"/>
      <c r="C94" s="111"/>
      <c r="D94" s="111"/>
    </row>
    <row r="95" spans="1:4">
      <c r="A95" s="131"/>
      <c r="B95" s="133"/>
      <c r="C95" s="111"/>
      <c r="D95" s="111"/>
    </row>
    <row r="96" spans="1:4" ht="4" customHeight="1">
      <c r="A96" s="131"/>
      <c r="B96" s="133"/>
      <c r="C96" s="111"/>
      <c r="D96" s="111"/>
    </row>
    <row r="97" spans="1:4">
      <c r="A97" s="131"/>
      <c r="B97" s="132"/>
      <c r="C97" s="111"/>
      <c r="D97" s="111"/>
    </row>
    <row r="98" spans="1:4" ht="4" customHeight="1">
      <c r="A98" s="131"/>
      <c r="B98" s="133"/>
      <c r="C98" s="111"/>
      <c r="D98" s="111"/>
    </row>
    <row r="99" spans="1:4">
      <c r="A99" s="131"/>
      <c r="B99" s="132"/>
      <c r="C99" s="111"/>
      <c r="D99" s="111"/>
    </row>
    <row r="100" spans="1:4" ht="4" customHeight="1">
      <c r="A100" s="131"/>
      <c r="B100" s="133"/>
      <c r="C100" s="111"/>
      <c r="D100" s="111"/>
    </row>
    <row r="101" spans="1:4">
      <c r="A101" s="131"/>
      <c r="B101" s="132"/>
      <c r="C101" s="111"/>
      <c r="D101" s="111"/>
    </row>
    <row r="102" spans="1:4" ht="4" customHeight="1">
      <c r="A102" s="131"/>
      <c r="B102" s="133"/>
      <c r="C102" s="111"/>
      <c r="D102" s="111"/>
    </row>
    <row r="103" spans="1:4">
      <c r="A103" s="131"/>
      <c r="B103" s="134"/>
      <c r="C103" s="111"/>
      <c r="D103" s="111"/>
    </row>
    <row r="104" spans="1:4" ht="4" customHeight="1">
      <c r="A104" s="131"/>
      <c r="B104" s="133"/>
      <c r="C104" s="111"/>
      <c r="D104" s="111"/>
    </row>
    <row r="105" spans="1:4">
      <c r="A105" s="131"/>
      <c r="B105" s="133"/>
      <c r="C105" s="117"/>
      <c r="D105" s="117"/>
    </row>
    <row r="106" spans="1:4" ht="4" customHeight="1">
      <c r="A106" s="112"/>
      <c r="B106" s="133"/>
      <c r="C106" s="117"/>
      <c r="D106" s="117"/>
    </row>
    <row r="107" spans="1:4">
      <c r="A107" s="112"/>
      <c r="B107" s="132"/>
      <c r="C107" s="117"/>
      <c r="D107" s="117"/>
    </row>
    <row r="108" spans="1:4" ht="4" customHeight="1">
      <c r="A108" s="112"/>
      <c r="B108" s="133"/>
      <c r="C108" s="117"/>
      <c r="D108" s="117"/>
    </row>
    <row r="109" spans="1:4">
      <c r="A109" s="112"/>
      <c r="B109" s="132"/>
      <c r="C109" s="117"/>
      <c r="D109" s="117"/>
    </row>
    <row r="110" spans="1:4" ht="4" customHeight="1">
      <c r="A110" s="112"/>
      <c r="B110" s="133"/>
      <c r="C110" s="117"/>
      <c r="D110" s="117"/>
    </row>
    <row r="111" spans="1:4">
      <c r="A111" s="112"/>
      <c r="B111" s="132"/>
      <c r="C111" s="117"/>
      <c r="D111" s="117"/>
    </row>
    <row r="112" spans="1:4" ht="4" customHeight="1">
      <c r="A112" s="112"/>
      <c r="B112" s="133"/>
      <c r="C112" s="117"/>
      <c r="D112" s="117"/>
    </row>
    <row r="113" spans="1:4">
      <c r="A113" s="112"/>
      <c r="B113" s="134"/>
      <c r="C113" s="117"/>
      <c r="D113" s="117"/>
    </row>
    <row r="114" spans="1:4" ht="4" customHeight="1">
      <c r="A114" s="112"/>
      <c r="B114" s="133"/>
      <c r="C114" s="117"/>
      <c r="D114" s="117"/>
    </row>
    <row r="115" spans="1:4">
      <c r="A115" s="112"/>
      <c r="B115" s="133"/>
      <c r="C115" s="117"/>
      <c r="D115" s="117"/>
    </row>
    <row r="116" spans="1:4" ht="4" customHeight="1">
      <c r="A116" s="112"/>
      <c r="B116" s="133"/>
      <c r="C116" s="117"/>
      <c r="D116" s="117"/>
    </row>
    <row r="117" spans="1:4">
      <c r="A117" s="112"/>
      <c r="B117" s="132"/>
      <c r="C117" s="117"/>
      <c r="D117" s="117"/>
    </row>
    <row r="118" spans="1:4" ht="4" customHeight="1">
      <c r="A118" s="112"/>
      <c r="B118" s="133"/>
      <c r="C118" s="117"/>
      <c r="D118" s="117"/>
    </row>
    <row r="119" spans="1:4">
      <c r="A119" s="112"/>
      <c r="B119" s="132"/>
      <c r="C119" s="117"/>
      <c r="D119" s="117"/>
    </row>
    <row r="120" spans="1:4" ht="4" customHeight="1">
      <c r="A120" s="112"/>
      <c r="B120" s="133"/>
      <c r="C120" s="117"/>
      <c r="D120" s="117"/>
    </row>
    <row r="121" spans="1:4">
      <c r="A121" s="112"/>
      <c r="B121" s="132"/>
      <c r="C121" s="117"/>
      <c r="D121" s="117"/>
    </row>
    <row r="122" spans="1:4" ht="4" customHeight="1">
      <c r="A122" s="112"/>
      <c r="B122" s="133"/>
      <c r="C122" s="117"/>
      <c r="D122" s="117"/>
    </row>
    <row r="123" spans="1:4">
      <c r="A123" s="112"/>
      <c r="B123" s="134"/>
      <c r="C123" s="117"/>
      <c r="D123" s="117"/>
    </row>
    <row r="124" spans="1:4" ht="4" customHeight="1">
      <c r="A124" s="112"/>
      <c r="B124" s="133"/>
      <c r="C124" s="117"/>
      <c r="D124" s="117"/>
    </row>
    <row r="125" spans="1:4">
      <c r="A125" s="112"/>
      <c r="B125" s="133"/>
      <c r="C125" s="117"/>
      <c r="D125" s="117"/>
    </row>
    <row r="126" spans="1:4" ht="4" customHeight="1">
      <c r="A126" s="112"/>
      <c r="B126" s="133"/>
      <c r="C126" s="117"/>
      <c r="D126" s="117"/>
    </row>
    <row r="127" spans="1:4">
      <c r="A127" s="112"/>
      <c r="B127" s="132"/>
      <c r="C127" s="117"/>
      <c r="D127" s="117"/>
    </row>
    <row r="128" spans="1:4" ht="4" customHeight="1">
      <c r="A128" s="112"/>
      <c r="B128" s="133"/>
      <c r="C128" s="117"/>
      <c r="D128" s="117"/>
    </row>
    <row r="129" spans="1:4">
      <c r="A129" s="112"/>
      <c r="B129" s="132"/>
      <c r="C129" s="117"/>
      <c r="D129" s="117"/>
    </row>
    <row r="130" spans="1:4" ht="4" customHeight="1">
      <c r="A130" s="112"/>
      <c r="B130" s="133"/>
      <c r="C130" s="117"/>
      <c r="D130" s="117"/>
    </row>
    <row r="131" spans="1:4">
      <c r="A131" s="112"/>
      <c r="B131" s="132"/>
      <c r="C131" s="117"/>
      <c r="D131" s="117"/>
    </row>
    <row r="132" spans="1:4" ht="4" customHeight="1">
      <c r="A132" s="112"/>
      <c r="B132" s="133"/>
      <c r="C132" s="117"/>
      <c r="D132" s="117"/>
    </row>
    <row r="133" spans="1:4">
      <c r="A133" s="112"/>
      <c r="B133" s="149"/>
      <c r="C133" s="117"/>
      <c r="D133" s="117"/>
    </row>
    <row r="134" spans="1:4" ht="4" customHeight="1">
      <c r="A134" s="112"/>
      <c r="B134" s="133"/>
      <c r="C134" s="117"/>
      <c r="D134" s="117"/>
    </row>
    <row r="135" spans="1:4">
      <c r="A135" s="112"/>
      <c r="B135" s="133"/>
      <c r="C135" s="117"/>
      <c r="D135" s="117"/>
    </row>
    <row r="136" spans="1:4">
      <c r="A136" s="112"/>
      <c r="B136" s="133"/>
      <c r="C136" s="117"/>
      <c r="D136" s="117"/>
    </row>
    <row r="137" spans="1:4">
      <c r="A137" s="112"/>
      <c r="B137" s="133"/>
      <c r="C137" s="117"/>
      <c r="D137" s="117"/>
    </row>
    <row r="138" spans="1:4">
      <c r="A138" s="112"/>
      <c r="B138" s="113"/>
      <c r="C138" s="111"/>
      <c r="D138" s="111"/>
    </row>
    <row r="139" spans="1:4">
      <c r="A139" s="112"/>
      <c r="B139" s="113"/>
      <c r="C139" s="111"/>
      <c r="D139" s="111"/>
    </row>
    <row r="140" spans="1:4">
      <c r="A140" s="112"/>
      <c r="B140" s="113"/>
      <c r="C140" s="111"/>
      <c r="D140" s="111"/>
    </row>
    <row r="141" spans="1:4">
      <c r="A141" s="112"/>
      <c r="B141" s="113"/>
      <c r="C141" s="111"/>
      <c r="D141" s="111"/>
    </row>
    <row r="142" spans="1:4">
      <c r="A142" s="112"/>
      <c r="B142" s="113"/>
      <c r="C142" s="111"/>
      <c r="D142" s="111"/>
    </row>
  </sheetData>
  <sheetProtection selectLockedCells="1"/>
  <mergeCells count="4">
    <mergeCell ref="H5:I5"/>
    <mergeCell ref="A1:D1"/>
    <mergeCell ref="J7:J8"/>
    <mergeCell ref="F5:G5"/>
  </mergeCells>
  <phoneticPr fontId="0" type="noConversion"/>
  <conditionalFormatting sqref="B3 B5 B7 B15 B37 B43">
    <cfRule type="expression" dxfId="45" priority="1">
      <formula>$B$5=#REF!</formula>
    </cfRule>
    <cfRule type="expression" dxfId="44" priority="2">
      <formula>$B$5=#REF!</formula>
    </cfRule>
    <cfRule type="expression" dxfId="43" priority="3">
      <formula>$B$5=#REF!</formula>
    </cfRule>
  </conditionalFormatting>
  <dataValidations count="7">
    <dataValidation type="list" allowBlank="1" showInputMessage="1" showErrorMessage="1" sqref="B43" xr:uid="{00000000-0002-0000-0100-000000000000}">
      <formula1>$H$7:$I$7</formula1>
    </dataValidation>
    <dataValidation type="list" allowBlank="1" showInputMessage="1" showErrorMessage="1" sqref="B53 B55" xr:uid="{00000000-0002-0000-0100-000001000000}">
      <formula1>$P$7:$P$17</formula1>
    </dataValidation>
    <dataValidation type="list" allowBlank="1" showInputMessage="1" showErrorMessage="1" sqref="B15" xr:uid="{00000000-0002-0000-0100-000002000000}">
      <formula1>$T$5:$T$33</formula1>
    </dataValidation>
    <dataValidation type="list" allowBlank="1" showInputMessage="1" showErrorMessage="1" sqref="B57 B59" xr:uid="{00000000-0002-0000-0100-000003000000}">
      <formula1>$P$11:$P$17</formula1>
    </dataValidation>
    <dataValidation type="list" allowBlank="1" showInputMessage="1" showErrorMessage="1" sqref="A59 A57 A55 A53 A63 A61" xr:uid="{00000000-0002-0000-0100-000004000000}">
      <formula1>$O$5:$O$9</formula1>
    </dataValidation>
    <dataValidation type="list" allowBlank="1" showInputMessage="1" showErrorMessage="1" sqref="B61 B63 B65" xr:uid="{00000000-0002-0000-0100-000005000000}">
      <formula1>$P$11:$P$19</formula1>
    </dataValidation>
    <dataValidation type="list" allowBlank="1" showInputMessage="1" showErrorMessage="1" sqref="B3" xr:uid="{00000000-0002-0000-0100-000007000000}">
      <formula1>#REF!</formula1>
    </dataValidation>
  </dataValidations>
  <hyperlinks>
    <hyperlink ref="W5" r:id="rId1" display="kjindrak@ittfmail.com" xr:uid="{00000000-0004-0000-0100-000000000000}"/>
    <hyperlink ref="W7" r:id="rId2" display="dleroy@ittfmail.com" xr:uid="{00000000-0004-0000-0100-000001000000}"/>
    <hyperlink ref="W9" r:id="rId3" display="rcalin@ittfmail.com" xr:uid="{00000000-0004-0000-0100-000002000000}"/>
    <hyperlink ref="W11" r:id="rId4" display="mdawlatly@ittfmail.com" xr:uid="{00000000-0004-0000-0100-000003000000}"/>
    <hyperlink ref="W13" r:id="rId5" display="vicky@ittfmail.com" xr:uid="{00000000-0004-0000-0100-000004000000}"/>
    <hyperlink ref="W17" r:id="rId6" xr:uid="{00000000-0004-0000-0100-000005000000}"/>
    <hyperlink ref="W15" r:id="rId7" xr:uid="{00000000-0004-0000-0100-000006000000}"/>
    <hyperlink ref="W19" r:id="rId8" display="dmessinis@ittfmail.com" xr:uid="{00000000-0004-0000-0100-000007000000}"/>
    <hyperlink ref="W21" r:id="rId9" display="zena@ittfmail.com" xr:uid="{00000000-0004-0000-0100-000008000000}"/>
    <hyperlink ref="W23" r:id="rId10" xr:uid="{00000000-0004-0000-0100-000009000000}"/>
    <hyperlink ref="W25" r:id="rId11" display="zbencsik@ittfmail.com" xr:uid="{00000000-0004-0000-0100-00000A000000}"/>
    <hyperlink ref="W27" r:id="rId12" xr:uid="{00000000-0004-0000-0100-00000B000000}"/>
    <hyperlink ref="W29" r:id="rId13" xr:uid="{00000000-0004-0000-0100-00000C000000}"/>
    <hyperlink ref="W31" r:id="rId14" xr:uid="{00000000-0004-0000-0100-00000D000000}"/>
    <hyperlink ref="W33" r:id="rId15" xr:uid="{00000000-0004-0000-0100-00000E000000}"/>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37"/>
  <sheetViews>
    <sheetView showGridLines="0" topLeftCell="A63" zoomScaleSheetLayoutView="100" workbookViewId="0">
      <selection activeCell="E89" sqref="E89:J89"/>
    </sheetView>
  </sheetViews>
  <sheetFormatPr baseColWidth="10" defaultColWidth="10.83203125" defaultRowHeight="13"/>
  <cols>
    <col min="1" max="1" width="4.6640625" style="278" customWidth="1"/>
    <col min="2" max="2" width="26.83203125" style="278" customWidth="1"/>
    <col min="3" max="3" width="3.1640625" style="263" customWidth="1"/>
    <col min="4" max="4" width="10.1640625" style="263" customWidth="1"/>
    <col min="5" max="7" width="18.5" style="263" customWidth="1"/>
    <col min="8" max="10" width="18" style="263" customWidth="1"/>
    <col min="11" max="11" width="10.83203125" style="262"/>
    <col min="12" max="16384" width="10.83203125" style="263"/>
  </cols>
  <sheetData>
    <row r="1" spans="1:10" ht="6" customHeight="1">
      <c r="A1" s="260"/>
      <c r="B1" s="260"/>
      <c r="C1" s="261"/>
      <c r="D1" s="261"/>
      <c r="E1" s="261"/>
      <c r="F1" s="261"/>
      <c r="G1" s="261"/>
      <c r="H1" s="261"/>
      <c r="I1" s="261"/>
      <c r="J1" s="261"/>
    </row>
    <row r="2" spans="1:10" ht="29" customHeight="1">
      <c r="A2" s="482" t="str">
        <f>'PLEASE FILL IN HERE FIRST!!!'!B3&amp;" "&amp;"["&amp;'PLEASE FILL IN HERE FIRST!!!'!B5&amp;"]"</f>
        <v xml:space="preserve"> [Latin American Singles and Mixed Qualification Tournament]</v>
      </c>
      <c r="B2" s="482"/>
      <c r="C2" s="482"/>
      <c r="D2" s="482"/>
      <c r="E2" s="482"/>
      <c r="F2" s="482"/>
      <c r="G2" s="482"/>
      <c r="H2" s="482"/>
      <c r="I2" s="482"/>
      <c r="J2" s="482"/>
    </row>
    <row r="3" spans="1:10" ht="29" customHeight="1">
      <c r="A3" s="482" t="str">
        <f>'PLEASE FILL IN HERE FIRST!!!'!B7</f>
        <v>Rosario, Argentina</v>
      </c>
      <c r="B3" s="482"/>
      <c r="C3" s="482"/>
      <c r="D3" s="482"/>
      <c r="E3" s="482"/>
      <c r="F3" s="482"/>
      <c r="G3" s="482"/>
      <c r="H3" s="482"/>
      <c r="I3" s="482"/>
      <c r="J3" s="482"/>
    </row>
    <row r="4" spans="1:10" ht="29" customHeight="1">
      <c r="A4" s="264"/>
      <c r="B4" s="486" t="s">
        <v>194</v>
      </c>
      <c r="C4" s="486"/>
      <c r="D4" s="486"/>
      <c r="E4" s="486"/>
      <c r="F4" s="486"/>
      <c r="G4" s="486"/>
      <c r="H4" s="486"/>
      <c r="I4" s="486"/>
      <c r="J4" s="486"/>
    </row>
    <row r="5" spans="1:10" ht="29" customHeight="1">
      <c r="A5" s="265"/>
      <c r="B5" s="265"/>
      <c r="C5" s="266"/>
      <c r="D5" s="266"/>
      <c r="E5" s="266"/>
      <c r="F5" s="266"/>
      <c r="G5" s="266"/>
      <c r="H5" s="266"/>
      <c r="I5" s="266"/>
      <c r="J5" s="266"/>
    </row>
    <row r="6" spans="1:10" ht="22" customHeight="1">
      <c r="A6" s="483" t="s">
        <v>182</v>
      </c>
      <c r="B6" s="483"/>
      <c r="C6" s="483"/>
      <c r="D6" s="483"/>
      <c r="E6" s="483"/>
      <c r="F6" s="483"/>
      <c r="G6" s="483"/>
      <c r="H6" s="483"/>
      <c r="I6" s="483"/>
      <c r="J6" s="483"/>
    </row>
    <row r="7" spans="1:10" ht="16" customHeight="1">
      <c r="A7" s="538"/>
      <c r="B7" s="538"/>
      <c r="C7" s="538"/>
      <c r="D7" s="538"/>
      <c r="E7" s="538"/>
      <c r="F7" s="538"/>
      <c r="G7" s="538"/>
      <c r="H7" s="538"/>
      <c r="I7" s="538"/>
      <c r="J7" s="538"/>
    </row>
    <row r="8" spans="1:10" ht="13" customHeight="1">
      <c r="A8" s="267">
        <v>1</v>
      </c>
      <c r="B8" s="268" t="s">
        <v>139</v>
      </c>
      <c r="C8" s="269"/>
      <c r="D8" s="270">
        <v>1</v>
      </c>
      <c r="E8" s="485"/>
      <c r="F8" s="485"/>
      <c r="G8" s="485"/>
      <c r="H8" s="485"/>
      <c r="I8" s="485"/>
      <c r="J8" s="485"/>
    </row>
    <row r="9" spans="1:10" ht="13" customHeight="1">
      <c r="A9" s="271"/>
      <c r="B9" s="271"/>
      <c r="C9" s="272"/>
      <c r="D9" s="273">
        <v>2</v>
      </c>
      <c r="E9" s="492"/>
      <c r="F9" s="492"/>
      <c r="G9" s="492"/>
      <c r="H9" s="492"/>
      <c r="I9" s="492"/>
      <c r="J9" s="492"/>
    </row>
    <row r="10" spans="1:10" ht="13" customHeight="1">
      <c r="A10" s="271"/>
      <c r="B10" s="271"/>
      <c r="C10" s="272"/>
      <c r="D10" s="273">
        <v>3</v>
      </c>
      <c r="E10" s="484"/>
      <c r="F10" s="484"/>
      <c r="G10" s="484"/>
      <c r="H10" s="484"/>
      <c r="I10" s="484"/>
      <c r="J10" s="484"/>
    </row>
    <row r="11" spans="1:10" ht="13" customHeight="1">
      <c r="A11" s="271"/>
      <c r="B11" s="271"/>
      <c r="C11" s="272"/>
      <c r="D11" s="274" t="s">
        <v>140</v>
      </c>
      <c r="E11" s="492"/>
      <c r="F11" s="492"/>
      <c r="G11" s="492"/>
      <c r="H11" s="492"/>
      <c r="I11" s="492"/>
      <c r="J11" s="492"/>
    </row>
    <row r="12" spans="1:10" ht="13" customHeight="1">
      <c r="A12" s="271"/>
      <c r="B12" s="271"/>
      <c r="C12" s="272"/>
      <c r="D12" s="274" t="s">
        <v>109</v>
      </c>
      <c r="E12" s="484"/>
      <c r="F12" s="484"/>
      <c r="G12" s="484"/>
      <c r="H12" s="484"/>
      <c r="I12" s="484"/>
      <c r="J12" s="484"/>
    </row>
    <row r="13" spans="1:10" ht="13" customHeight="1">
      <c r="A13" s="271"/>
      <c r="B13" s="271"/>
      <c r="C13" s="272"/>
      <c r="D13" s="274" t="s">
        <v>214</v>
      </c>
      <c r="E13" s="500"/>
      <c r="F13" s="500"/>
      <c r="G13" s="500"/>
      <c r="H13" s="500"/>
      <c r="I13" s="500"/>
      <c r="J13" s="500"/>
    </row>
    <row r="14" spans="1:10" ht="13" customHeight="1">
      <c r="A14" s="275"/>
      <c r="B14" s="275"/>
      <c r="C14" s="276"/>
      <c r="D14" s="277" t="s">
        <v>328</v>
      </c>
      <c r="E14" s="498"/>
      <c r="F14" s="498"/>
      <c r="G14" s="498"/>
      <c r="H14" s="498"/>
      <c r="I14" s="498"/>
      <c r="J14" s="498"/>
    </row>
    <row r="15" spans="1:10" ht="10" customHeight="1">
      <c r="D15" s="279"/>
    </row>
    <row r="16" spans="1:10" ht="13" customHeight="1">
      <c r="A16" s="267" t="s">
        <v>16</v>
      </c>
      <c r="B16" s="268" t="s">
        <v>170</v>
      </c>
      <c r="C16" s="269"/>
      <c r="D16" s="280" t="s">
        <v>111</v>
      </c>
      <c r="E16" s="485"/>
      <c r="F16" s="485"/>
      <c r="G16" s="485"/>
      <c r="H16" s="485"/>
      <c r="I16" s="485"/>
      <c r="J16" s="485"/>
    </row>
    <row r="17" spans="1:11" ht="13" customHeight="1">
      <c r="A17" s="271"/>
      <c r="B17" s="271"/>
      <c r="C17" s="272"/>
      <c r="D17" s="274" t="s">
        <v>140</v>
      </c>
      <c r="E17" s="484"/>
      <c r="F17" s="484"/>
      <c r="G17" s="484"/>
      <c r="H17" s="484"/>
      <c r="I17" s="484"/>
      <c r="J17" s="484"/>
    </row>
    <row r="18" spans="1:11" ht="13" customHeight="1">
      <c r="A18" s="271"/>
      <c r="B18" s="271"/>
      <c r="C18" s="272"/>
      <c r="D18" s="274" t="s">
        <v>109</v>
      </c>
      <c r="E18" s="484"/>
      <c r="F18" s="484"/>
      <c r="G18" s="484"/>
      <c r="H18" s="484"/>
      <c r="I18" s="484"/>
      <c r="J18" s="484"/>
    </row>
    <row r="19" spans="1:11" ht="13" customHeight="1">
      <c r="A19" s="275"/>
      <c r="B19" s="275"/>
      <c r="C19" s="276"/>
      <c r="D19" s="277" t="s">
        <v>214</v>
      </c>
      <c r="E19" s="498"/>
      <c r="F19" s="498"/>
      <c r="G19" s="498"/>
      <c r="H19" s="498"/>
      <c r="I19" s="498"/>
      <c r="J19" s="498"/>
    </row>
    <row r="20" spans="1:11" ht="10" customHeight="1">
      <c r="D20" s="279"/>
    </row>
    <row r="21" spans="1:11" ht="13" customHeight="1">
      <c r="A21" s="267" t="s">
        <v>17</v>
      </c>
      <c r="B21" s="268" t="s">
        <v>18</v>
      </c>
      <c r="C21" s="269"/>
      <c r="D21" s="280" t="s">
        <v>111</v>
      </c>
      <c r="E21" s="485"/>
      <c r="F21" s="485"/>
      <c r="G21" s="485"/>
      <c r="H21" s="485"/>
      <c r="I21" s="485"/>
      <c r="J21" s="485"/>
    </row>
    <row r="22" spans="1:11" ht="13" customHeight="1">
      <c r="A22" s="271"/>
      <c r="B22" s="271"/>
      <c r="C22" s="272"/>
      <c r="D22" s="274" t="s">
        <v>140</v>
      </c>
      <c r="E22" s="484"/>
      <c r="F22" s="484"/>
      <c r="G22" s="484"/>
      <c r="H22" s="484"/>
      <c r="I22" s="484"/>
      <c r="J22" s="484"/>
    </row>
    <row r="23" spans="1:11" ht="13" customHeight="1">
      <c r="A23" s="271"/>
      <c r="B23" s="271"/>
      <c r="C23" s="272"/>
      <c r="D23" s="274" t="s">
        <v>109</v>
      </c>
      <c r="E23" s="484"/>
      <c r="F23" s="484"/>
      <c r="G23" s="484"/>
      <c r="H23" s="484"/>
      <c r="I23" s="484"/>
      <c r="J23" s="484"/>
    </row>
    <row r="24" spans="1:11" ht="13" customHeight="1">
      <c r="A24" s="275"/>
      <c r="B24" s="275"/>
      <c r="C24" s="276"/>
      <c r="D24" s="277" t="s">
        <v>214</v>
      </c>
      <c r="E24" s="498"/>
      <c r="F24" s="499"/>
      <c r="G24" s="499"/>
      <c r="H24" s="499"/>
      <c r="I24" s="499"/>
      <c r="J24" s="499"/>
    </row>
    <row r="25" spans="1:11" ht="10" customHeight="1">
      <c r="D25" s="279"/>
    </row>
    <row r="26" spans="1:11" ht="13" customHeight="1">
      <c r="A26" s="267" t="s">
        <v>23</v>
      </c>
      <c r="B26" s="268" t="s">
        <v>24</v>
      </c>
      <c r="C26" s="269"/>
      <c r="D26" s="280" t="s">
        <v>111</v>
      </c>
      <c r="E26" s="485"/>
      <c r="F26" s="485"/>
      <c r="G26" s="485"/>
      <c r="H26" s="485"/>
      <c r="I26" s="485"/>
      <c r="J26" s="485"/>
    </row>
    <row r="27" spans="1:11" ht="13" customHeight="1">
      <c r="A27" s="271"/>
      <c r="B27" s="271"/>
      <c r="C27" s="272"/>
      <c r="D27" s="274" t="s">
        <v>140</v>
      </c>
      <c r="E27" s="484"/>
      <c r="F27" s="484"/>
      <c r="G27" s="484"/>
      <c r="H27" s="484"/>
      <c r="I27" s="484"/>
      <c r="J27" s="484"/>
    </row>
    <row r="28" spans="1:11" ht="13" customHeight="1">
      <c r="A28" s="271"/>
      <c r="B28" s="271"/>
      <c r="C28" s="272"/>
      <c r="D28" s="274" t="s">
        <v>109</v>
      </c>
      <c r="E28" s="484"/>
      <c r="F28" s="484"/>
      <c r="G28" s="484"/>
      <c r="H28" s="484"/>
      <c r="I28" s="484"/>
      <c r="J28" s="484"/>
    </row>
    <row r="29" spans="1:11" ht="13" customHeight="1">
      <c r="A29" s="275"/>
      <c r="B29" s="275"/>
      <c r="C29" s="276"/>
      <c r="D29" s="277" t="s">
        <v>214</v>
      </c>
      <c r="E29" s="498"/>
      <c r="F29" s="499"/>
      <c r="G29" s="499"/>
      <c r="H29" s="499"/>
      <c r="I29" s="499"/>
      <c r="J29" s="499"/>
    </row>
    <row r="30" spans="1:11" ht="10" customHeight="1">
      <c r="A30" s="260"/>
      <c r="B30" s="260"/>
      <c r="C30" s="261"/>
      <c r="D30" s="281"/>
      <c r="E30" s="282"/>
      <c r="F30" s="283"/>
      <c r="G30" s="283"/>
      <c r="H30" s="283"/>
      <c r="I30" s="283"/>
      <c r="J30" s="283"/>
      <c r="K30" s="284"/>
    </row>
    <row r="31" spans="1:11" ht="13" customHeight="1">
      <c r="A31" s="267">
        <v>3</v>
      </c>
      <c r="B31" s="268" t="s">
        <v>166</v>
      </c>
      <c r="C31" s="269"/>
      <c r="D31" s="280" t="s">
        <v>111</v>
      </c>
      <c r="E31" s="514" t="str">
        <f>'PLEASE FILL IN HERE FIRST!!!'!B15</f>
        <v>Freddy ALMENDARIZ</v>
      </c>
      <c r="F31" s="514"/>
      <c r="G31" s="514"/>
      <c r="H31" s="514"/>
      <c r="I31" s="514"/>
      <c r="J31" s="514"/>
    </row>
    <row r="32" spans="1:11" ht="13" customHeight="1">
      <c r="A32" s="271"/>
      <c r="B32" s="271"/>
      <c r="C32" s="272"/>
      <c r="D32" s="274" t="s">
        <v>140</v>
      </c>
      <c r="E32" s="527" t="str">
        <f>'PLEASE FILL IN HERE FIRST!!!'!B17</f>
        <v>00593 98 86 69 084</v>
      </c>
      <c r="F32" s="527"/>
      <c r="G32" s="527"/>
      <c r="H32" s="527"/>
      <c r="I32" s="527"/>
      <c r="J32" s="527"/>
    </row>
    <row r="33" spans="1:10" ht="13" customHeight="1">
      <c r="A33" s="271"/>
      <c r="B33" s="271"/>
      <c r="C33" s="272"/>
      <c r="D33" s="274" t="s">
        <v>109</v>
      </c>
      <c r="E33" s="527" t="str">
        <f>'PLEASE FILL IN HERE FIRST!!!'!B19</f>
        <v>no Fax</v>
      </c>
      <c r="F33" s="527"/>
      <c r="G33" s="527"/>
      <c r="H33" s="527"/>
      <c r="I33" s="527"/>
      <c r="J33" s="527"/>
    </row>
    <row r="34" spans="1:10" ht="13" customHeight="1">
      <c r="A34" s="275"/>
      <c r="B34" s="275"/>
      <c r="C34" s="276"/>
      <c r="D34" s="277" t="s">
        <v>214</v>
      </c>
      <c r="E34" s="548" t="str">
        <f>'PLEASE FILL IN HERE FIRST!!!'!B21</f>
        <v>falmendariz@ittf.com</v>
      </c>
      <c r="F34" s="549"/>
      <c r="G34" s="549"/>
      <c r="H34" s="549"/>
      <c r="I34" s="549"/>
      <c r="J34" s="549"/>
    </row>
    <row r="35" spans="1:10" ht="10" customHeight="1">
      <c r="D35" s="279"/>
    </row>
    <row r="36" spans="1:10" ht="13" customHeight="1">
      <c r="A36" s="267">
        <v>4</v>
      </c>
      <c r="B36" s="268" t="s">
        <v>141</v>
      </c>
      <c r="C36" s="269"/>
      <c r="D36" s="270">
        <v>1</v>
      </c>
      <c r="E36" s="485"/>
      <c r="F36" s="485"/>
      <c r="G36" s="485"/>
      <c r="H36" s="485"/>
      <c r="I36" s="485"/>
      <c r="J36" s="485"/>
    </row>
    <row r="37" spans="1:10" ht="13" customHeight="1">
      <c r="A37" s="271"/>
      <c r="B37" s="271"/>
      <c r="C37" s="272"/>
      <c r="D37" s="273">
        <v>2</v>
      </c>
      <c r="E37" s="492"/>
      <c r="F37" s="492"/>
      <c r="G37" s="492"/>
      <c r="H37" s="492"/>
      <c r="I37" s="492"/>
      <c r="J37" s="492"/>
    </row>
    <row r="38" spans="1:10" ht="13" customHeight="1">
      <c r="A38" s="271"/>
      <c r="B38" s="271"/>
      <c r="C38" s="272"/>
      <c r="D38" s="273">
        <v>3</v>
      </c>
      <c r="E38" s="492"/>
      <c r="F38" s="492"/>
      <c r="G38" s="492"/>
      <c r="H38" s="492"/>
      <c r="I38" s="492"/>
      <c r="J38" s="492"/>
    </row>
    <row r="39" spans="1:10" ht="13" customHeight="1">
      <c r="A39" s="271"/>
      <c r="B39" s="271"/>
      <c r="C39" s="272"/>
      <c r="D39" s="274" t="s">
        <v>140</v>
      </c>
      <c r="E39" s="484"/>
      <c r="F39" s="484"/>
      <c r="G39" s="484"/>
      <c r="H39" s="484"/>
      <c r="I39" s="484"/>
      <c r="J39" s="484"/>
    </row>
    <row r="40" spans="1:10" ht="13" hidden="1" customHeight="1">
      <c r="A40" s="271"/>
      <c r="B40" s="271"/>
      <c r="C40" s="272"/>
      <c r="D40" s="274" t="s">
        <v>109</v>
      </c>
      <c r="E40" s="535"/>
      <c r="F40" s="535"/>
      <c r="G40" s="535"/>
      <c r="H40" s="535"/>
      <c r="I40" s="535"/>
      <c r="J40" s="535"/>
    </row>
    <row r="41" spans="1:10" ht="13" customHeight="1">
      <c r="A41" s="271"/>
      <c r="B41" s="271"/>
      <c r="C41" s="272"/>
      <c r="D41" s="274" t="s">
        <v>214</v>
      </c>
      <c r="E41" s="500"/>
      <c r="F41" s="500"/>
      <c r="G41" s="500"/>
      <c r="H41" s="500"/>
      <c r="I41" s="500"/>
      <c r="J41" s="500"/>
    </row>
    <row r="42" spans="1:10" ht="13" customHeight="1">
      <c r="A42" s="275"/>
      <c r="B42" s="275"/>
      <c r="C42" s="276"/>
      <c r="D42" s="277" t="s">
        <v>328</v>
      </c>
      <c r="E42" s="498"/>
      <c r="F42" s="498"/>
      <c r="G42" s="498"/>
      <c r="H42" s="498"/>
      <c r="I42" s="498"/>
      <c r="J42" s="498"/>
    </row>
    <row r="43" spans="1:10" ht="10" customHeight="1">
      <c r="D43" s="279"/>
    </row>
    <row r="44" spans="1:10" ht="13" customHeight="1">
      <c r="A44" s="267">
        <v>5</v>
      </c>
      <c r="B44" s="268" t="s">
        <v>142</v>
      </c>
      <c r="C44" s="269"/>
      <c r="D44" s="270">
        <v>1</v>
      </c>
      <c r="E44" s="514" t="str">
        <f>'PLEASE FILL IN HERE FIRST!!!'!B53</f>
        <v>Men's Singles (MS)</v>
      </c>
      <c r="F44" s="514"/>
      <c r="G44" s="285" t="b">
        <f>'PLEASE FILL IN HERE FIRST!!!'!A53</f>
        <v>0</v>
      </c>
      <c r="H44" s="286"/>
      <c r="I44" s="286"/>
      <c r="J44" s="287"/>
    </row>
    <row r="45" spans="1:10" ht="13" customHeight="1">
      <c r="A45" s="271"/>
      <c r="B45" s="271"/>
      <c r="C45" s="272"/>
      <c r="D45" s="273">
        <v>2</v>
      </c>
      <c r="E45" s="547" t="str">
        <f>'PLEASE FILL IN HERE FIRST!!!'!B55</f>
        <v>Women's Singles (WS)</v>
      </c>
      <c r="F45" s="527"/>
      <c r="G45" s="288" t="b">
        <f>'PLEASE FILL IN HERE FIRST!!!'!A55</f>
        <v>0</v>
      </c>
      <c r="H45" s="289"/>
      <c r="I45" s="289"/>
      <c r="J45" s="290"/>
    </row>
    <row r="46" spans="1:10" ht="13" customHeight="1">
      <c r="A46" s="491"/>
      <c r="B46" s="491"/>
      <c r="C46" s="491"/>
      <c r="D46" s="273">
        <v>3</v>
      </c>
      <c r="E46" s="534" t="str">
        <f>'PLEASE FILL IN HERE FIRST!!!'!B57</f>
        <v>Men's Doubles (MD)</v>
      </c>
      <c r="F46" s="534"/>
      <c r="G46" s="291" t="b">
        <f>'PLEASE FILL IN HERE FIRST!!!'!A57</f>
        <v>0</v>
      </c>
      <c r="H46" s="289"/>
      <c r="I46" s="289"/>
      <c r="J46" s="292"/>
    </row>
    <row r="47" spans="1:10" ht="13" customHeight="1">
      <c r="A47" s="491"/>
      <c r="B47" s="491"/>
      <c r="C47" s="491"/>
      <c r="D47" s="273">
        <v>4</v>
      </c>
      <c r="E47" s="534" t="str">
        <f>'PLEASE FILL IN HERE FIRST!!!'!B59</f>
        <v>Women's Doubles (WD)</v>
      </c>
      <c r="F47" s="534"/>
      <c r="G47" s="291" t="b">
        <f>'PLEASE FILL IN HERE FIRST!!!'!A57</f>
        <v>0</v>
      </c>
      <c r="H47" s="289"/>
      <c r="I47" s="289"/>
      <c r="J47" s="288"/>
    </row>
    <row r="48" spans="1:10" ht="15" hidden="1" customHeight="1">
      <c r="A48" s="491"/>
      <c r="B48" s="491"/>
      <c r="C48" s="491"/>
      <c r="D48" s="273">
        <v>5</v>
      </c>
      <c r="E48" s="528" t="e">
        <f>IF('PLEASE FILL IN HERE FIRST!!!'!A61="mandatory event",'PLEASE FILL IN HERE FIRST!!!'!B61,IF('PLEASE FILL IN HERE FIRST!!!'!A61="confirmed event",'PLEASE FILL IN HERE FIRST!!!'!B61,IF('PLEASE FILL IN HERE FIRST!!!'!A61="No"," ")))</f>
        <v>#REF!</v>
      </c>
      <c r="F48" s="528"/>
      <c r="G48" s="291" t="e">
        <f>'PLEASE FILL IN HERE FIRST!!!'!A61</f>
        <v>#REF!</v>
      </c>
      <c r="H48" s="293"/>
      <c r="I48" s="293"/>
      <c r="J48" s="293"/>
    </row>
    <row r="49" spans="1:10" ht="15" customHeight="1">
      <c r="A49" s="491"/>
      <c r="B49" s="491"/>
      <c r="C49" s="491"/>
      <c r="D49" s="273">
        <v>5</v>
      </c>
      <c r="E49" s="528" t="e">
        <f>IF('PLEASE FILL IN HERE FIRST!!!'!A63="mandatory event",'PLEASE FILL IN HERE FIRST!!!'!B63,IF('PLEASE FILL IN HERE FIRST!!!'!A63="confirmed event",'PLEASE FILL IN HERE FIRST!!!'!B63,IF('PLEASE FILL IN HERE FIRST!!!'!A63="No"," ")))</f>
        <v>#REF!</v>
      </c>
      <c r="F49" s="528"/>
      <c r="G49" s="291" t="e">
        <f>'PLEASE FILL IN HERE FIRST!!!'!A63</f>
        <v>#REF!</v>
      </c>
      <c r="H49" s="529" t="s">
        <v>436</v>
      </c>
      <c r="I49" s="529"/>
      <c r="J49" s="529"/>
    </row>
    <row r="50" spans="1:10" ht="15" customHeight="1">
      <c r="A50" s="491"/>
      <c r="B50" s="491"/>
      <c r="C50" s="491"/>
      <c r="D50" s="273">
        <v>6</v>
      </c>
      <c r="E50" s="528" t="e">
        <f>IF('PLEASE FILL IN HERE FIRST!!!'!A65="mandatory event",'PLEASE FILL IN HERE FIRST!!!'!B65,IF('PLEASE FILL IN HERE FIRST!!!'!A65="confirmed event",'PLEASE FILL IN HERE FIRST!!!'!B65,IF('PLEASE FILL IN HERE FIRST!!!'!A65="No"," ")))</f>
        <v>#REF!</v>
      </c>
      <c r="F50" s="528"/>
      <c r="G50" s="291" t="e">
        <f>'PLEASE FILL IN HERE FIRST!!!'!A65</f>
        <v>#REF!</v>
      </c>
      <c r="H50" s="529"/>
      <c r="I50" s="529"/>
      <c r="J50" s="529"/>
    </row>
    <row r="51" spans="1:10" ht="15" customHeight="1">
      <c r="A51" s="275"/>
      <c r="B51" s="275"/>
      <c r="C51" s="276"/>
      <c r="D51" s="294"/>
      <c r="E51" s="532" t="e">
        <f>IF(E49="U21 Men's Singles (U21 MS)","Under 21 Category for 2018 : Born on or after January 1st, 1997"," ")</f>
        <v>#REF!</v>
      </c>
      <c r="F51" s="532"/>
      <c r="G51" s="532"/>
      <c r="H51" s="532"/>
      <c r="I51" s="532"/>
      <c r="J51" s="532"/>
    </row>
    <row r="52" spans="1:10" ht="10" customHeight="1">
      <c r="E52" s="279"/>
      <c r="F52" s="279"/>
      <c r="G52" s="279"/>
      <c r="H52" s="279"/>
      <c r="I52" s="279"/>
      <c r="J52" s="279"/>
    </row>
    <row r="53" spans="1:10" ht="13" customHeight="1">
      <c r="A53" s="295">
        <v>6</v>
      </c>
      <c r="B53" s="296" t="s">
        <v>143</v>
      </c>
      <c r="C53" s="297"/>
      <c r="D53" s="298"/>
      <c r="E53" s="299" t="s">
        <v>418</v>
      </c>
      <c r="F53" s="300">
        <f>'PLEASE FILL IN HERE FIRST!!!'!B9</f>
        <v>44299</v>
      </c>
      <c r="G53" s="300" t="e">
        <f>INDEX(#REF!,MATCH('PLEASE FILL IN HERE FIRST!!!'!B7,#REF!,0))</f>
        <v>#REF!</v>
      </c>
      <c r="H53" s="256" t="s">
        <v>565</v>
      </c>
      <c r="I53" s="300" t="e">
        <f>INDEX(#REF!,MATCH('PLEASE FILL IN HERE FIRST!!!'!B7,#REF!,0))</f>
        <v>#REF!</v>
      </c>
      <c r="J53" s="300">
        <f>'PLEASE FILL IN HERE FIRST!!!'!D9</f>
        <v>43938</v>
      </c>
    </row>
    <row r="54" spans="1:10" ht="10" customHeight="1">
      <c r="E54" s="279"/>
      <c r="F54" s="279"/>
      <c r="G54" s="279"/>
      <c r="H54" s="279"/>
      <c r="I54" s="279"/>
      <c r="J54" s="279"/>
    </row>
    <row r="55" spans="1:10" ht="13" customHeight="1">
      <c r="A55" s="295">
        <v>7</v>
      </c>
      <c r="B55" s="296" t="s">
        <v>144</v>
      </c>
      <c r="C55" s="297"/>
      <c r="D55" s="298"/>
      <c r="E55" s="255" t="e">
        <f>INDEX(#REF!,MATCH('PLEASE FILL IN HERE FIRST!!!'!B7,#REF!,0))</f>
        <v>#REF!</v>
      </c>
      <c r="F55" s="256" t="e">
        <f>INDEX(#REF!,MATCH('PLEASE FILL IN HERE FIRST!!!'!B7,#REF!,0))</f>
        <v>#REF!</v>
      </c>
      <c r="G55" s="536" t="s">
        <v>409</v>
      </c>
      <c r="H55" s="536"/>
      <c r="I55" s="536"/>
      <c r="J55" s="536"/>
    </row>
    <row r="56" spans="1:10" ht="10" customHeight="1">
      <c r="E56" s="279"/>
      <c r="F56" s="279"/>
      <c r="G56" s="279"/>
      <c r="H56" s="279"/>
      <c r="I56" s="279"/>
      <c r="J56" s="279"/>
    </row>
    <row r="57" spans="1:10" ht="13" customHeight="1">
      <c r="A57" s="267">
        <v>8</v>
      </c>
      <c r="B57" s="268" t="s">
        <v>165</v>
      </c>
      <c r="C57" s="269"/>
      <c r="D57" s="301"/>
      <c r="E57" s="302" t="s">
        <v>145</v>
      </c>
      <c r="F57" s="287"/>
      <c r="G57" s="303"/>
      <c r="H57" s="304" t="s">
        <v>146</v>
      </c>
      <c r="I57" s="305"/>
      <c r="J57" s="287" t="s">
        <v>147</v>
      </c>
    </row>
    <row r="58" spans="1:10" ht="13" customHeight="1">
      <c r="A58" s="271"/>
      <c r="B58" s="271"/>
      <c r="C58" s="272"/>
      <c r="D58" s="272"/>
      <c r="E58" s="306" t="s">
        <v>146</v>
      </c>
      <c r="F58" s="492"/>
      <c r="G58" s="492"/>
      <c r="H58" s="492"/>
      <c r="I58" s="492"/>
      <c r="J58" s="492"/>
    </row>
    <row r="59" spans="1:10" ht="13" customHeight="1">
      <c r="A59" s="275"/>
      <c r="B59" s="275"/>
      <c r="C59" s="275"/>
      <c r="D59" s="275"/>
      <c r="E59" s="524" t="s">
        <v>342</v>
      </c>
      <c r="F59" s="524"/>
      <c r="G59" s="524"/>
      <c r="H59" s="524"/>
      <c r="I59" s="524"/>
      <c r="J59" s="524"/>
    </row>
    <row r="60" spans="1:10" ht="10" customHeight="1">
      <c r="E60" s="261"/>
      <c r="F60" s="261"/>
      <c r="G60" s="261"/>
      <c r="H60" s="261"/>
      <c r="I60" s="261"/>
      <c r="J60" s="261"/>
    </row>
    <row r="61" spans="1:10" ht="13" customHeight="1">
      <c r="A61" s="267">
        <v>9</v>
      </c>
      <c r="B61" s="268" t="s">
        <v>202</v>
      </c>
      <c r="C61" s="533" t="s">
        <v>21</v>
      </c>
      <c r="D61" s="533"/>
      <c r="E61" s="307"/>
      <c r="F61" s="530"/>
      <c r="G61" s="530"/>
      <c r="H61" s="308" t="s">
        <v>89</v>
      </c>
      <c r="I61" s="309" t="s">
        <v>313</v>
      </c>
      <c r="J61" s="310"/>
    </row>
    <row r="62" spans="1:10" ht="13" customHeight="1">
      <c r="A62" s="311"/>
      <c r="B62" s="311"/>
      <c r="C62" s="312"/>
      <c r="D62" s="274" t="s">
        <v>22</v>
      </c>
      <c r="E62" s="313"/>
      <c r="F62" s="525"/>
      <c r="G62" s="526"/>
      <c r="H62" s="314" t="s">
        <v>89</v>
      </c>
      <c r="I62" s="314"/>
      <c r="J62" s="314"/>
    </row>
    <row r="63" spans="1:10" ht="13" customHeight="1">
      <c r="A63" s="271"/>
      <c r="B63" s="271"/>
      <c r="C63" s="274"/>
      <c r="D63" s="274" t="s">
        <v>148</v>
      </c>
      <c r="E63" s="315"/>
      <c r="F63" s="517"/>
      <c r="G63" s="517"/>
      <c r="H63" s="314" t="s">
        <v>445</v>
      </c>
      <c r="I63" s="314"/>
      <c r="J63" s="314"/>
    </row>
    <row r="64" spans="1:10" ht="13" customHeight="1">
      <c r="A64" s="275"/>
      <c r="B64" s="275"/>
      <c r="C64" s="316"/>
      <c r="D64" s="277" t="s">
        <v>149</v>
      </c>
      <c r="E64" s="317"/>
      <c r="F64" s="531"/>
      <c r="G64" s="531"/>
      <c r="H64" s="318"/>
      <c r="I64" s="319"/>
      <c r="J64" s="319"/>
    </row>
    <row r="65" spans="1:10" ht="10" customHeight="1"/>
    <row r="66" spans="1:10" ht="13" customHeight="1">
      <c r="A66" s="267">
        <v>10</v>
      </c>
      <c r="B66" s="268" t="s">
        <v>150</v>
      </c>
      <c r="C66" s="269"/>
      <c r="D66" s="301"/>
      <c r="E66" s="320" t="s">
        <v>566</v>
      </c>
      <c r="F66" s="320"/>
      <c r="G66" s="321" t="e">
        <f>'PLEASE FILL IN HERE FIRST!!!'!B41</f>
        <v>#REF!</v>
      </c>
      <c r="H66" s="322"/>
      <c r="I66" s="320"/>
      <c r="J66" s="320"/>
    </row>
    <row r="67" spans="1:10" ht="13" customHeight="1">
      <c r="A67" s="275"/>
      <c r="B67" s="323"/>
      <c r="C67" s="324"/>
      <c r="D67" s="276"/>
      <c r="E67" s="325" t="s">
        <v>151</v>
      </c>
      <c r="F67" s="325"/>
      <c r="G67" s="326"/>
      <c r="H67" s="327" t="s">
        <v>152</v>
      </c>
      <c r="I67" s="325"/>
      <c r="J67" s="325"/>
    </row>
    <row r="68" spans="1:10" ht="10" customHeight="1">
      <c r="A68" s="260"/>
      <c r="B68" s="260"/>
      <c r="C68" s="261"/>
      <c r="D68" s="261"/>
      <c r="E68" s="292"/>
      <c r="F68" s="292"/>
      <c r="G68" s="292"/>
      <c r="H68" s="292"/>
      <c r="I68" s="292"/>
      <c r="J68" s="292"/>
    </row>
    <row r="69" spans="1:10" ht="13" customHeight="1">
      <c r="A69" s="267">
        <v>11</v>
      </c>
      <c r="B69" s="268" t="s">
        <v>153</v>
      </c>
      <c r="C69" s="269"/>
      <c r="D69" s="328" t="s">
        <v>129</v>
      </c>
      <c r="E69" s="537" t="s">
        <v>330</v>
      </c>
      <c r="F69" s="537"/>
      <c r="G69" s="537"/>
      <c r="H69" s="537"/>
      <c r="I69" s="537"/>
      <c r="J69" s="537"/>
    </row>
    <row r="70" spans="1:10" ht="13" customHeight="1">
      <c r="A70" s="311"/>
      <c r="B70" s="311"/>
      <c r="C70" s="329"/>
      <c r="D70" s="330"/>
      <c r="E70" s="518" t="s">
        <v>331</v>
      </c>
      <c r="F70" s="518"/>
      <c r="G70" s="518"/>
      <c r="H70" s="518"/>
      <c r="I70" s="518"/>
      <c r="J70" s="518"/>
    </row>
    <row r="71" spans="1:10" ht="13" customHeight="1">
      <c r="A71" s="311"/>
      <c r="B71" s="311"/>
      <c r="C71" s="329"/>
      <c r="D71" s="330"/>
      <c r="E71" s="518" t="s">
        <v>221</v>
      </c>
      <c r="F71" s="518"/>
      <c r="G71" s="518"/>
      <c r="H71" s="518"/>
      <c r="I71" s="518"/>
      <c r="J71" s="518"/>
    </row>
    <row r="72" spans="1:10" ht="13" customHeight="1">
      <c r="A72" s="311"/>
      <c r="B72" s="311"/>
      <c r="C72" s="329"/>
      <c r="D72" s="330"/>
      <c r="E72" s="518" t="s">
        <v>220</v>
      </c>
      <c r="F72" s="518"/>
      <c r="G72" s="518"/>
      <c r="H72" s="518"/>
      <c r="I72" s="518"/>
      <c r="J72" s="518"/>
    </row>
    <row r="73" spans="1:10" ht="5" customHeight="1">
      <c r="A73" s="311"/>
      <c r="B73" s="311"/>
      <c r="C73" s="329"/>
      <c r="D73" s="330"/>
      <c r="E73" s="517"/>
      <c r="F73" s="517"/>
      <c r="G73" s="517"/>
      <c r="H73" s="517"/>
      <c r="I73" s="517"/>
      <c r="J73" s="517"/>
    </row>
    <row r="74" spans="1:10" ht="15">
      <c r="A74" s="271"/>
      <c r="B74" s="331"/>
      <c r="C74" s="272"/>
      <c r="D74" s="513"/>
      <c r="E74" s="290" t="s">
        <v>332</v>
      </c>
      <c r="F74" s="290"/>
      <c r="G74" s="290"/>
      <c r="H74" s="290"/>
      <c r="I74" s="332" t="e">
        <f>'PLEASE FILL IN HERE FIRST!!!'!B47</f>
        <v>#N/A</v>
      </c>
      <c r="J74" s="288" t="str">
        <f>'PLEASE FILL IN HERE FIRST!!!'!B43</f>
        <v>US $</v>
      </c>
    </row>
    <row r="75" spans="1:10" ht="15">
      <c r="A75" s="271"/>
      <c r="B75" s="331"/>
      <c r="C75" s="272"/>
      <c r="D75" s="513"/>
      <c r="E75" s="519" t="s">
        <v>333</v>
      </c>
      <c r="F75" s="519"/>
      <c r="G75" s="519"/>
      <c r="H75" s="519"/>
      <c r="I75" s="332" t="e">
        <f>'PLEASE FILL IN HERE FIRST!!!'!B49</f>
        <v>#N/A</v>
      </c>
      <c r="J75" s="288" t="str">
        <f>'PLEASE FILL IN HERE FIRST!!!'!B43</f>
        <v>US $</v>
      </c>
    </row>
    <row r="76" spans="1:10" ht="13" customHeight="1">
      <c r="A76" s="271"/>
      <c r="B76" s="333"/>
      <c r="C76" s="550" t="s">
        <v>219</v>
      </c>
      <c r="D76" s="550"/>
      <c r="E76" s="520"/>
      <c r="F76" s="520"/>
      <c r="G76" s="520"/>
      <c r="H76" s="520"/>
      <c r="I76" s="520"/>
      <c r="J76" s="520"/>
    </row>
    <row r="77" spans="1:10">
      <c r="A77" s="271"/>
      <c r="B77" s="333"/>
      <c r="C77" s="550"/>
      <c r="D77" s="550"/>
      <c r="E77" s="521"/>
      <c r="F77" s="521"/>
      <c r="G77" s="521"/>
      <c r="H77" s="521"/>
      <c r="I77" s="521"/>
      <c r="J77" s="521"/>
    </row>
    <row r="78" spans="1:10">
      <c r="A78" s="271"/>
      <c r="B78" s="333"/>
      <c r="C78" s="550"/>
      <c r="D78" s="550"/>
      <c r="E78" s="521"/>
      <c r="F78" s="521"/>
      <c r="G78" s="521"/>
      <c r="H78" s="521"/>
      <c r="I78" s="521"/>
      <c r="J78" s="521"/>
    </row>
    <row r="79" spans="1:10">
      <c r="A79" s="271"/>
      <c r="B79" s="333"/>
      <c r="C79" s="550"/>
      <c r="D79" s="550"/>
      <c r="E79" s="521"/>
      <c r="F79" s="521"/>
      <c r="G79" s="521"/>
      <c r="H79" s="521"/>
      <c r="I79" s="521"/>
      <c r="J79" s="521"/>
    </row>
    <row r="80" spans="1:10">
      <c r="A80" s="271"/>
      <c r="B80" s="271"/>
      <c r="C80" s="550"/>
      <c r="D80" s="550"/>
      <c r="E80" s="522"/>
      <c r="F80" s="522"/>
      <c r="G80" s="522"/>
      <c r="H80" s="522"/>
      <c r="I80" s="522"/>
      <c r="J80" s="522"/>
    </row>
    <row r="81" spans="1:11" ht="15">
      <c r="A81" s="334"/>
      <c r="B81" s="334"/>
      <c r="C81" s="301"/>
      <c r="D81" s="328" t="s">
        <v>130</v>
      </c>
      <c r="E81" s="492"/>
      <c r="F81" s="492"/>
      <c r="G81" s="492"/>
      <c r="H81" s="492"/>
      <c r="I81" s="492"/>
      <c r="J81" s="492"/>
    </row>
    <row r="82" spans="1:11" ht="15">
      <c r="A82" s="271"/>
      <c r="B82" s="271"/>
      <c r="C82" s="272"/>
      <c r="D82" s="274" t="s">
        <v>154</v>
      </c>
      <c r="E82" s="492"/>
      <c r="F82" s="492"/>
      <c r="G82" s="492"/>
      <c r="H82" s="492"/>
      <c r="I82" s="492"/>
      <c r="J82" s="492"/>
    </row>
    <row r="83" spans="1:11" ht="15">
      <c r="A83" s="271"/>
      <c r="B83" s="271"/>
      <c r="C83" s="272"/>
      <c r="D83" s="274" t="s">
        <v>154</v>
      </c>
      <c r="E83" s="492"/>
      <c r="F83" s="492"/>
      <c r="G83" s="492"/>
      <c r="H83" s="492"/>
      <c r="I83" s="492"/>
      <c r="J83" s="492"/>
    </row>
    <row r="84" spans="1:11" ht="15">
      <c r="A84" s="271"/>
      <c r="B84" s="271"/>
      <c r="C84" s="272"/>
      <c r="D84" s="274" t="s">
        <v>155</v>
      </c>
      <c r="E84" s="484"/>
      <c r="F84" s="484"/>
      <c r="G84" s="484"/>
      <c r="H84" s="484"/>
      <c r="I84" s="484"/>
      <c r="J84" s="484"/>
    </row>
    <row r="85" spans="1:11" ht="15">
      <c r="A85" s="271"/>
      <c r="B85" s="271"/>
      <c r="C85" s="272"/>
      <c r="D85" s="274" t="s">
        <v>156</v>
      </c>
      <c r="E85" s="484"/>
      <c r="F85" s="484"/>
      <c r="G85" s="484"/>
      <c r="H85" s="484"/>
      <c r="I85" s="484"/>
      <c r="J85" s="484"/>
    </row>
    <row r="86" spans="1:11" ht="15">
      <c r="A86" s="271"/>
      <c r="B86" s="271"/>
      <c r="C86" s="272"/>
      <c r="D86" s="274" t="s">
        <v>328</v>
      </c>
      <c r="E86" s="516"/>
      <c r="F86" s="516"/>
      <c r="G86" s="516"/>
      <c r="H86" s="516"/>
      <c r="I86" s="516"/>
      <c r="J86" s="516"/>
    </row>
    <row r="87" spans="1:11" ht="15">
      <c r="A87" s="271"/>
      <c r="B87" s="271"/>
      <c r="C87" s="272"/>
      <c r="D87" s="272"/>
      <c r="E87" s="523" t="s">
        <v>157</v>
      </c>
      <c r="F87" s="523"/>
      <c r="G87" s="523"/>
      <c r="H87" s="335">
        <v>140</v>
      </c>
      <c r="I87" s="336" t="str">
        <f>'PLEASE FILL IN HERE FIRST!!!'!B43</f>
        <v>US $</v>
      </c>
      <c r="J87" s="290"/>
    </row>
    <row r="88" spans="1:11" ht="15">
      <c r="A88" s="271"/>
      <c r="B88" s="271"/>
      <c r="C88" s="272"/>
      <c r="D88" s="272"/>
      <c r="E88" s="523" t="s">
        <v>158</v>
      </c>
      <c r="F88" s="523"/>
      <c r="G88" s="523"/>
      <c r="H88" s="335">
        <v>90</v>
      </c>
      <c r="I88" s="336" t="str">
        <f>'PLEASE FILL IN HERE FIRST!!!'!B43</f>
        <v>US $</v>
      </c>
      <c r="J88" s="290"/>
    </row>
    <row r="89" spans="1:11" ht="15" customHeight="1">
      <c r="A89" s="271"/>
      <c r="B89" s="271"/>
      <c r="C89" s="272"/>
      <c r="D89" s="337"/>
      <c r="E89" s="539" t="s">
        <v>334</v>
      </c>
      <c r="F89" s="539"/>
      <c r="G89" s="539"/>
      <c r="H89" s="539"/>
      <c r="I89" s="539"/>
      <c r="J89" s="539"/>
    </row>
    <row r="90" spans="1:11">
      <c r="A90" s="271"/>
      <c r="B90" s="271"/>
      <c r="C90" s="272"/>
      <c r="D90" s="337"/>
      <c r="E90" s="338" t="s">
        <v>211</v>
      </c>
      <c r="F90" s="338"/>
      <c r="G90" s="338"/>
      <c r="H90" s="338"/>
      <c r="I90" s="338"/>
      <c r="J90" s="338"/>
      <c r="K90" s="339"/>
    </row>
    <row r="91" spans="1:11">
      <c r="A91" s="271"/>
      <c r="B91" s="271"/>
      <c r="C91" s="272"/>
      <c r="D91" s="337"/>
      <c r="E91" s="540" t="s">
        <v>212</v>
      </c>
      <c r="F91" s="540"/>
      <c r="G91" s="540"/>
      <c r="H91" s="540"/>
      <c r="I91" s="540"/>
      <c r="J91" s="540"/>
      <c r="K91" s="540"/>
    </row>
    <row r="92" spans="1:11">
      <c r="A92" s="271"/>
      <c r="B92" s="271"/>
      <c r="C92" s="272"/>
      <c r="D92" s="337"/>
      <c r="E92" s="540" t="s">
        <v>213</v>
      </c>
      <c r="F92" s="540"/>
      <c r="G92" s="540"/>
      <c r="H92" s="540"/>
      <c r="I92" s="540"/>
      <c r="J92" s="540"/>
      <c r="K92" s="540"/>
    </row>
    <row r="93" spans="1:11" ht="13" customHeight="1">
      <c r="A93" s="271"/>
      <c r="B93" s="333"/>
      <c r="C93" s="545" t="s">
        <v>219</v>
      </c>
      <c r="D93" s="545"/>
      <c r="E93" s="542"/>
      <c r="F93" s="542"/>
      <c r="G93" s="542"/>
      <c r="H93" s="542"/>
      <c r="I93" s="542"/>
      <c r="J93" s="542"/>
    </row>
    <row r="94" spans="1:11">
      <c r="A94" s="271"/>
      <c r="B94" s="340"/>
      <c r="C94" s="545"/>
      <c r="D94" s="545"/>
      <c r="E94" s="543"/>
      <c r="F94" s="543"/>
      <c r="G94" s="543"/>
      <c r="H94" s="543"/>
      <c r="I94" s="543"/>
      <c r="J94" s="543"/>
    </row>
    <row r="95" spans="1:11">
      <c r="A95" s="271"/>
      <c r="B95" s="340"/>
      <c r="C95" s="545"/>
      <c r="D95" s="545"/>
      <c r="E95" s="543"/>
      <c r="F95" s="543"/>
      <c r="G95" s="543"/>
      <c r="H95" s="543"/>
      <c r="I95" s="543"/>
      <c r="J95" s="543"/>
    </row>
    <row r="96" spans="1:11">
      <c r="A96" s="271"/>
      <c r="B96" s="340"/>
      <c r="C96" s="545"/>
      <c r="D96" s="545"/>
      <c r="E96" s="543"/>
      <c r="F96" s="543"/>
      <c r="G96" s="543"/>
      <c r="H96" s="543"/>
      <c r="I96" s="543"/>
      <c r="J96" s="543"/>
    </row>
    <row r="97" spans="1:11">
      <c r="A97" s="275"/>
      <c r="B97" s="275"/>
      <c r="C97" s="546"/>
      <c r="D97" s="546"/>
      <c r="E97" s="544"/>
      <c r="F97" s="544"/>
      <c r="G97" s="544"/>
      <c r="H97" s="544"/>
      <c r="I97" s="544"/>
      <c r="J97" s="544"/>
    </row>
    <row r="98" spans="1:11" ht="5" customHeight="1">
      <c r="A98" s="260"/>
      <c r="B98" s="260"/>
      <c r="C98" s="261"/>
      <c r="D98" s="261"/>
      <c r="E98" s="261"/>
      <c r="F98" s="261"/>
      <c r="G98" s="261"/>
      <c r="H98" s="261"/>
      <c r="I98" s="261"/>
      <c r="J98" s="261"/>
    </row>
    <row r="99" spans="1:11" ht="15">
      <c r="A99" s="341"/>
      <c r="B99" s="268"/>
      <c r="C99" s="270"/>
      <c r="D99" s="328" t="s">
        <v>131</v>
      </c>
      <c r="E99" s="493"/>
      <c r="F99" s="493"/>
      <c r="G99" s="493"/>
      <c r="H99" s="493"/>
      <c r="I99" s="493"/>
      <c r="J99" s="493"/>
    </row>
    <row r="100" spans="1:11" ht="15">
      <c r="A100" s="271"/>
      <c r="B100" s="271"/>
      <c r="C100" s="273"/>
      <c r="D100" s="274" t="s">
        <v>154</v>
      </c>
      <c r="E100" s="492"/>
      <c r="F100" s="492"/>
      <c r="G100" s="492"/>
      <c r="H100" s="492"/>
      <c r="I100" s="492"/>
      <c r="J100" s="492"/>
    </row>
    <row r="101" spans="1:11" ht="15">
      <c r="A101" s="271"/>
      <c r="B101" s="271"/>
      <c r="C101" s="273"/>
      <c r="D101" s="274" t="s">
        <v>154</v>
      </c>
      <c r="E101" s="492"/>
      <c r="F101" s="492"/>
      <c r="G101" s="492"/>
      <c r="H101" s="492"/>
      <c r="I101" s="492"/>
      <c r="J101" s="492"/>
    </row>
    <row r="102" spans="1:11" ht="15">
      <c r="A102" s="271"/>
      <c r="B102" s="271"/>
      <c r="C102" s="273"/>
      <c r="D102" s="274" t="s">
        <v>155</v>
      </c>
      <c r="E102" s="484"/>
      <c r="F102" s="484"/>
      <c r="G102" s="484"/>
      <c r="H102" s="484"/>
      <c r="I102" s="484"/>
      <c r="J102" s="484"/>
    </row>
    <row r="103" spans="1:11" ht="15">
      <c r="A103" s="271"/>
      <c r="B103" s="271"/>
      <c r="C103" s="273"/>
      <c r="D103" s="274" t="s">
        <v>156</v>
      </c>
      <c r="E103" s="484"/>
      <c r="F103" s="484"/>
      <c r="G103" s="484"/>
      <c r="H103" s="484"/>
      <c r="I103" s="484"/>
      <c r="J103" s="484"/>
    </row>
    <row r="104" spans="1:11" ht="15">
      <c r="A104" s="271"/>
      <c r="B104" s="271"/>
      <c r="C104" s="273"/>
      <c r="D104" s="274" t="s">
        <v>328</v>
      </c>
      <c r="E104" s="516"/>
      <c r="F104" s="516"/>
      <c r="G104" s="516"/>
      <c r="H104" s="516"/>
      <c r="I104" s="516"/>
      <c r="J104" s="516"/>
    </row>
    <row r="105" spans="1:11" ht="15">
      <c r="A105" s="271"/>
      <c r="B105" s="271"/>
      <c r="C105" s="273"/>
      <c r="D105" s="273"/>
      <c r="E105" s="292" t="s">
        <v>157</v>
      </c>
      <c r="F105" s="292"/>
      <c r="G105" s="292"/>
      <c r="H105" s="335"/>
      <c r="I105" s="336" t="str">
        <f>'PLEASE FILL IN HERE FIRST!!!'!B43</f>
        <v>US $</v>
      </c>
      <c r="J105" s="290"/>
    </row>
    <row r="106" spans="1:11" ht="15">
      <c r="A106" s="271"/>
      <c r="B106" s="271"/>
      <c r="C106" s="273"/>
      <c r="D106" s="273"/>
      <c r="E106" s="292" t="s">
        <v>158</v>
      </c>
      <c r="F106" s="292"/>
      <c r="G106" s="292"/>
      <c r="H106" s="335"/>
      <c r="I106" s="336" t="str">
        <f>'PLEASE FILL IN HERE FIRST!!!'!B43</f>
        <v>US $</v>
      </c>
      <c r="J106" s="290"/>
    </row>
    <row r="107" spans="1:11" ht="15">
      <c r="A107" s="271"/>
      <c r="B107" s="271"/>
      <c r="C107" s="273"/>
      <c r="D107" s="273"/>
      <c r="E107" s="292" t="s">
        <v>334</v>
      </c>
      <c r="F107" s="292"/>
      <c r="G107" s="292"/>
      <c r="H107" s="292"/>
      <c r="I107" s="292"/>
      <c r="J107" s="292"/>
      <c r="K107" s="342"/>
    </row>
    <row r="108" spans="1:11" ht="14">
      <c r="A108" s="271"/>
      <c r="B108" s="271"/>
      <c r="C108" s="273"/>
      <c r="D108" s="273"/>
      <c r="E108" s="515" t="s">
        <v>211</v>
      </c>
      <c r="F108" s="515"/>
      <c r="G108" s="515"/>
      <c r="H108" s="515"/>
      <c r="I108" s="515"/>
      <c r="J108" s="515"/>
    </row>
    <row r="109" spans="1:11" ht="14">
      <c r="A109" s="271"/>
      <c r="B109" s="271"/>
      <c r="C109" s="273"/>
      <c r="D109" s="273"/>
      <c r="E109" s="515" t="s">
        <v>212</v>
      </c>
      <c r="F109" s="515"/>
      <c r="G109" s="515"/>
      <c r="H109" s="515"/>
      <c r="I109" s="515"/>
      <c r="J109" s="515"/>
    </row>
    <row r="110" spans="1:11" ht="14">
      <c r="A110" s="271"/>
      <c r="B110" s="271"/>
      <c r="C110" s="273"/>
      <c r="D110" s="273"/>
      <c r="E110" s="515" t="s">
        <v>213</v>
      </c>
      <c r="F110" s="515"/>
      <c r="G110" s="515"/>
      <c r="H110" s="515"/>
      <c r="I110" s="515"/>
      <c r="J110" s="515"/>
      <c r="K110" s="342"/>
    </row>
    <row r="111" spans="1:11" ht="13" customHeight="1">
      <c r="A111" s="271"/>
      <c r="B111" s="333"/>
      <c r="C111" s="545" t="s">
        <v>219</v>
      </c>
      <c r="D111" s="545"/>
      <c r="E111" s="542"/>
      <c r="F111" s="542"/>
      <c r="G111" s="542"/>
      <c r="H111" s="542"/>
      <c r="I111" s="542"/>
      <c r="J111" s="542"/>
    </row>
    <row r="112" spans="1:11" ht="13" customHeight="1">
      <c r="A112" s="271"/>
      <c r="B112" s="340"/>
      <c r="C112" s="545"/>
      <c r="D112" s="545"/>
      <c r="E112" s="543"/>
      <c r="F112" s="543"/>
      <c r="G112" s="543"/>
      <c r="H112" s="543"/>
      <c r="I112" s="543"/>
      <c r="J112" s="543"/>
    </row>
    <row r="113" spans="1:11">
      <c r="A113" s="271"/>
      <c r="B113" s="340"/>
      <c r="C113" s="545"/>
      <c r="D113" s="545"/>
      <c r="E113" s="543"/>
      <c r="F113" s="543"/>
      <c r="G113" s="543"/>
      <c r="H113" s="543"/>
      <c r="I113" s="543"/>
      <c r="J113" s="543"/>
    </row>
    <row r="114" spans="1:11">
      <c r="A114" s="271"/>
      <c r="B114" s="340"/>
      <c r="C114" s="545"/>
      <c r="D114" s="545"/>
      <c r="E114" s="543"/>
      <c r="F114" s="543"/>
      <c r="G114" s="543"/>
      <c r="H114" s="543"/>
      <c r="I114" s="543"/>
      <c r="J114" s="543"/>
    </row>
    <row r="115" spans="1:11">
      <c r="A115" s="275"/>
      <c r="B115" s="275"/>
      <c r="C115" s="546"/>
      <c r="D115" s="546"/>
      <c r="E115" s="544"/>
      <c r="F115" s="544"/>
      <c r="G115" s="544"/>
      <c r="H115" s="544"/>
      <c r="I115" s="544"/>
      <c r="J115" s="544"/>
    </row>
    <row r="116" spans="1:11" ht="5" customHeight="1">
      <c r="A116" s="260"/>
      <c r="B116" s="260"/>
      <c r="C116" s="261"/>
      <c r="D116" s="261"/>
      <c r="E116" s="261"/>
      <c r="F116" s="261"/>
      <c r="G116" s="261"/>
      <c r="H116" s="261"/>
      <c r="I116" s="261"/>
      <c r="J116" s="261"/>
    </row>
    <row r="117" spans="1:11" ht="13" customHeight="1">
      <c r="A117" s="267">
        <v>11</v>
      </c>
      <c r="B117" s="268" t="s">
        <v>153</v>
      </c>
      <c r="C117" s="270"/>
      <c r="D117" s="328" t="s">
        <v>63</v>
      </c>
      <c r="E117" s="493"/>
      <c r="F117" s="493"/>
      <c r="G117" s="493"/>
      <c r="H117" s="493"/>
      <c r="I117" s="493"/>
      <c r="J117" s="493"/>
    </row>
    <row r="118" spans="1:11" ht="13" customHeight="1">
      <c r="A118" s="271"/>
      <c r="B118" s="271"/>
      <c r="C118" s="273"/>
      <c r="D118" s="274" t="s">
        <v>154</v>
      </c>
      <c r="E118" s="492"/>
      <c r="F118" s="492"/>
      <c r="G118" s="492"/>
      <c r="H118" s="492"/>
      <c r="I118" s="492"/>
      <c r="J118" s="492"/>
    </row>
    <row r="119" spans="1:11" ht="13" customHeight="1">
      <c r="A119" s="271"/>
      <c r="B119" s="271"/>
      <c r="C119" s="273"/>
      <c r="D119" s="274" t="s">
        <v>154</v>
      </c>
      <c r="E119" s="492"/>
      <c r="F119" s="492"/>
      <c r="G119" s="492"/>
      <c r="H119" s="492"/>
      <c r="I119" s="492"/>
      <c r="J119" s="492"/>
    </row>
    <row r="120" spans="1:11" ht="13" customHeight="1">
      <c r="A120" s="271"/>
      <c r="B120" s="271"/>
      <c r="C120" s="273"/>
      <c r="D120" s="274" t="s">
        <v>155</v>
      </c>
      <c r="E120" s="484"/>
      <c r="F120" s="484"/>
      <c r="G120" s="484"/>
      <c r="H120" s="484"/>
      <c r="I120" s="484"/>
      <c r="J120" s="484"/>
    </row>
    <row r="121" spans="1:11" ht="13" customHeight="1">
      <c r="A121" s="271"/>
      <c r="B121" s="271"/>
      <c r="C121" s="273"/>
      <c r="D121" s="274" t="s">
        <v>156</v>
      </c>
      <c r="E121" s="484"/>
      <c r="F121" s="484"/>
      <c r="G121" s="484"/>
      <c r="H121" s="484"/>
      <c r="I121" s="484"/>
      <c r="J121" s="484"/>
    </row>
    <row r="122" spans="1:11" ht="13" customHeight="1">
      <c r="A122" s="271"/>
      <c r="B122" s="271"/>
      <c r="C122" s="273"/>
      <c r="D122" s="274" t="s">
        <v>328</v>
      </c>
      <c r="E122" s="516"/>
      <c r="F122" s="516"/>
      <c r="G122" s="516"/>
      <c r="H122" s="516"/>
      <c r="I122" s="516"/>
      <c r="J122" s="516"/>
    </row>
    <row r="123" spans="1:11" ht="13" customHeight="1">
      <c r="A123" s="271"/>
      <c r="B123" s="271"/>
      <c r="C123" s="273"/>
      <c r="D123" s="273"/>
      <c r="E123" s="292" t="s">
        <v>157</v>
      </c>
      <c r="F123" s="292"/>
      <c r="G123" s="292"/>
      <c r="H123" s="335"/>
      <c r="I123" s="336" t="str">
        <f>'PLEASE FILL IN HERE FIRST!!!'!B43</f>
        <v>US $</v>
      </c>
      <c r="J123" s="290"/>
    </row>
    <row r="124" spans="1:11" ht="13" customHeight="1">
      <c r="A124" s="271"/>
      <c r="B124" s="271"/>
      <c r="C124" s="273"/>
      <c r="D124" s="273"/>
      <c r="E124" s="292" t="s">
        <v>158</v>
      </c>
      <c r="F124" s="292"/>
      <c r="G124" s="292"/>
      <c r="H124" s="335"/>
      <c r="I124" s="336" t="str">
        <f>'PLEASE FILL IN HERE FIRST!!!'!B43</f>
        <v>US $</v>
      </c>
      <c r="J124" s="290"/>
    </row>
    <row r="125" spans="1:11" ht="13" customHeight="1">
      <c r="A125" s="271"/>
      <c r="B125" s="271"/>
      <c r="C125" s="273"/>
      <c r="D125" s="273"/>
      <c r="E125" s="292" t="s">
        <v>334</v>
      </c>
      <c r="F125" s="292"/>
      <c r="G125" s="292"/>
      <c r="H125" s="292"/>
      <c r="I125" s="292"/>
      <c r="J125" s="292"/>
      <c r="K125" s="342"/>
    </row>
    <row r="126" spans="1:11" ht="13" customHeight="1">
      <c r="A126" s="271"/>
      <c r="B126" s="271"/>
      <c r="C126" s="273"/>
      <c r="D126" s="273"/>
      <c r="E126" s="515" t="s">
        <v>211</v>
      </c>
      <c r="F126" s="515"/>
      <c r="G126" s="515"/>
      <c r="H126" s="515"/>
      <c r="I126" s="515"/>
      <c r="J126" s="515"/>
    </row>
    <row r="127" spans="1:11" ht="13" customHeight="1">
      <c r="A127" s="271"/>
      <c r="B127" s="271"/>
      <c r="C127" s="273"/>
      <c r="D127" s="273"/>
      <c r="E127" s="515" t="s">
        <v>212</v>
      </c>
      <c r="F127" s="515"/>
      <c r="G127" s="515"/>
      <c r="H127" s="515"/>
      <c r="I127" s="515"/>
      <c r="J127" s="515"/>
    </row>
    <row r="128" spans="1:11" ht="13" customHeight="1">
      <c r="A128" s="271"/>
      <c r="B128" s="271"/>
      <c r="C128" s="273"/>
      <c r="D128" s="273"/>
      <c r="E128" s="515" t="s">
        <v>213</v>
      </c>
      <c r="F128" s="515"/>
      <c r="G128" s="515"/>
      <c r="H128" s="515"/>
      <c r="I128" s="515"/>
      <c r="J128" s="515"/>
      <c r="K128" s="342"/>
    </row>
    <row r="129" spans="1:10" ht="13" customHeight="1">
      <c r="A129" s="271"/>
      <c r="B129" s="333"/>
      <c r="C129" s="545" t="s">
        <v>219</v>
      </c>
      <c r="D129" s="545"/>
      <c r="E129" s="542"/>
      <c r="F129" s="542"/>
      <c r="G129" s="542"/>
      <c r="H129" s="542"/>
      <c r="I129" s="542"/>
      <c r="J129" s="542"/>
    </row>
    <row r="130" spans="1:10" ht="13" customHeight="1">
      <c r="A130" s="271"/>
      <c r="B130" s="340"/>
      <c r="C130" s="545"/>
      <c r="D130" s="545"/>
      <c r="E130" s="543"/>
      <c r="F130" s="543"/>
      <c r="G130" s="543"/>
      <c r="H130" s="543"/>
      <c r="I130" s="543"/>
      <c r="J130" s="543"/>
    </row>
    <row r="131" spans="1:10" ht="13" customHeight="1">
      <c r="A131" s="271"/>
      <c r="B131" s="340"/>
      <c r="C131" s="545"/>
      <c r="D131" s="545"/>
      <c r="E131" s="543"/>
      <c r="F131" s="543"/>
      <c r="G131" s="543"/>
      <c r="H131" s="543"/>
      <c r="I131" s="543"/>
      <c r="J131" s="543"/>
    </row>
    <row r="132" spans="1:10" ht="13" customHeight="1">
      <c r="A132" s="271"/>
      <c r="B132" s="340"/>
      <c r="C132" s="545"/>
      <c r="D132" s="545"/>
      <c r="E132" s="543"/>
      <c r="F132" s="543"/>
      <c r="G132" s="543"/>
      <c r="H132" s="543"/>
      <c r="I132" s="543"/>
      <c r="J132" s="543"/>
    </row>
    <row r="133" spans="1:10" ht="13" customHeight="1">
      <c r="A133" s="275"/>
      <c r="B133" s="275"/>
      <c r="C133" s="546"/>
      <c r="D133" s="546"/>
      <c r="E133" s="544"/>
      <c r="F133" s="544"/>
      <c r="G133" s="544"/>
      <c r="H133" s="544"/>
      <c r="I133" s="544"/>
      <c r="J133" s="544"/>
    </row>
    <row r="134" spans="1:10" ht="5" customHeight="1">
      <c r="A134" s="260"/>
      <c r="B134" s="343"/>
      <c r="C134" s="344"/>
      <c r="D134" s="344"/>
      <c r="E134" s="344"/>
      <c r="F134" s="344"/>
      <c r="G134" s="344"/>
      <c r="H134" s="345"/>
      <c r="I134" s="346"/>
      <c r="J134" s="347"/>
    </row>
    <row r="135" spans="1:10" ht="13" customHeight="1">
      <c r="A135" s="267">
        <v>12</v>
      </c>
      <c r="B135" s="268" t="s">
        <v>64</v>
      </c>
      <c r="C135" s="269"/>
      <c r="D135" s="301"/>
      <c r="E135" s="348" t="s">
        <v>14</v>
      </c>
      <c r="F135" s="485"/>
      <c r="G135" s="485"/>
      <c r="H135" s="485"/>
      <c r="I135" s="485"/>
      <c r="J135" s="485"/>
    </row>
    <row r="136" spans="1:10" ht="13" customHeight="1">
      <c r="A136" s="271"/>
      <c r="B136" s="271"/>
      <c r="C136" s="272"/>
      <c r="D136" s="272"/>
      <c r="E136" s="349" t="s">
        <v>110</v>
      </c>
      <c r="F136" s="292" t="s">
        <v>66</v>
      </c>
      <c r="G136" s="350"/>
      <c r="H136" s="351"/>
      <c r="I136" s="352"/>
      <c r="J136" s="292"/>
    </row>
    <row r="137" spans="1:10" ht="13" customHeight="1">
      <c r="A137" s="271"/>
      <c r="B137" s="271"/>
      <c r="C137" s="272"/>
      <c r="D137" s="272"/>
      <c r="E137" s="541" t="s">
        <v>446</v>
      </c>
      <c r="F137" s="494"/>
      <c r="G137" s="494"/>
      <c r="H137" s="494"/>
      <c r="I137" s="494"/>
      <c r="J137" s="494"/>
    </row>
    <row r="138" spans="1:10" ht="13" customHeight="1">
      <c r="A138" s="271"/>
      <c r="B138" s="271"/>
      <c r="C138" s="272"/>
      <c r="D138" s="272"/>
      <c r="E138" s="541"/>
      <c r="F138" s="494"/>
      <c r="G138" s="494"/>
      <c r="H138" s="494"/>
      <c r="I138" s="494"/>
      <c r="J138" s="494"/>
    </row>
    <row r="139" spans="1:10" ht="13" customHeight="1">
      <c r="A139" s="271"/>
      <c r="B139" s="271"/>
      <c r="C139" s="272"/>
      <c r="D139" s="272"/>
      <c r="E139" s="281"/>
      <c r="F139" s="292" t="s">
        <v>204</v>
      </c>
      <c r="G139" s="353"/>
      <c r="H139" s="353"/>
      <c r="I139" s="353"/>
      <c r="J139" s="353"/>
    </row>
    <row r="140" spans="1:10" ht="13" customHeight="1">
      <c r="A140" s="271"/>
      <c r="B140" s="271"/>
      <c r="C140" s="272"/>
      <c r="D140" s="272"/>
      <c r="E140" s="292"/>
      <c r="F140" s="354" t="s">
        <v>80</v>
      </c>
      <c r="G140" s="355"/>
      <c r="H140" s="355"/>
      <c r="I140" s="355"/>
      <c r="J140" s="355"/>
    </row>
    <row r="141" spans="1:10" ht="13" customHeight="1">
      <c r="A141" s="275"/>
      <c r="B141" s="275"/>
      <c r="C141" s="276"/>
      <c r="D141" s="276"/>
      <c r="E141" s="356"/>
      <c r="F141" s="357" t="s">
        <v>343</v>
      </c>
      <c r="G141" s="358"/>
      <c r="H141" s="358"/>
      <c r="I141" s="358"/>
      <c r="J141" s="358"/>
    </row>
    <row r="142" spans="1:10" ht="5" customHeight="1"/>
    <row r="143" spans="1:10" ht="15">
      <c r="A143" s="267">
        <v>13</v>
      </c>
      <c r="B143" s="268" t="s">
        <v>67</v>
      </c>
      <c r="C143" s="269"/>
      <c r="D143" s="301"/>
      <c r="E143" s="320" t="s">
        <v>68</v>
      </c>
      <c r="F143" s="320"/>
      <c r="G143" s="359">
        <f>'PLEASE FILL IN HERE FIRST!!!'!B9-7</f>
        <v>44292</v>
      </c>
      <c r="H143" s="320"/>
      <c r="I143" s="320"/>
      <c r="J143" s="320"/>
    </row>
    <row r="144" spans="1:10" ht="7" customHeight="1">
      <c r="A144" s="271"/>
      <c r="B144" s="271"/>
      <c r="C144" s="273"/>
      <c r="D144" s="273"/>
      <c r="E144" s="292"/>
      <c r="F144" s="292"/>
      <c r="G144" s="360"/>
      <c r="H144" s="361"/>
      <c r="I144" s="292"/>
      <c r="J144" s="292"/>
    </row>
    <row r="145" spans="1:11" ht="5" customHeight="1">
      <c r="A145" s="271"/>
      <c r="B145" s="333"/>
      <c r="C145" s="487" t="s">
        <v>219</v>
      </c>
      <c r="D145" s="487"/>
      <c r="E145" s="553" t="s">
        <v>564</v>
      </c>
      <c r="F145" s="553"/>
      <c r="G145" s="553"/>
      <c r="H145" s="553"/>
      <c r="I145" s="553"/>
      <c r="J145" s="553"/>
      <c r="K145" s="362"/>
    </row>
    <row r="146" spans="1:11" ht="7" customHeight="1">
      <c r="A146" s="271"/>
      <c r="B146" s="363"/>
      <c r="C146" s="487"/>
      <c r="D146" s="487"/>
      <c r="E146" s="553"/>
      <c r="F146" s="553"/>
      <c r="G146" s="553"/>
      <c r="H146" s="553"/>
      <c r="I146" s="553"/>
      <c r="J146" s="553"/>
      <c r="K146" s="364"/>
    </row>
    <row r="147" spans="1:11" ht="7" customHeight="1">
      <c r="A147" s="271"/>
      <c r="B147" s="363"/>
      <c r="C147" s="487"/>
      <c r="D147" s="487"/>
      <c r="E147" s="553"/>
      <c r="F147" s="553"/>
      <c r="G147" s="553"/>
      <c r="H147" s="553"/>
      <c r="I147" s="553"/>
      <c r="J147" s="553"/>
      <c r="K147" s="364"/>
    </row>
    <row r="148" spans="1:11" ht="7" customHeight="1">
      <c r="A148" s="271"/>
      <c r="B148" s="363"/>
      <c r="C148" s="487"/>
      <c r="D148" s="487"/>
      <c r="E148" s="553"/>
      <c r="F148" s="553"/>
      <c r="G148" s="553"/>
      <c r="H148" s="553"/>
      <c r="I148" s="553"/>
      <c r="J148" s="553"/>
      <c r="K148" s="364"/>
    </row>
    <row r="149" spans="1:11" ht="5" customHeight="1">
      <c r="A149" s="271"/>
      <c r="B149" s="363"/>
      <c r="C149" s="487"/>
      <c r="D149" s="487"/>
      <c r="E149" s="553"/>
      <c r="F149" s="553"/>
      <c r="G149" s="553"/>
      <c r="H149" s="553"/>
      <c r="I149" s="553"/>
      <c r="J149" s="553"/>
      <c r="K149" s="364"/>
    </row>
    <row r="150" spans="1:11" ht="5" customHeight="1">
      <c r="A150" s="275"/>
      <c r="B150" s="275"/>
      <c r="C150" s="276"/>
      <c r="D150" s="276"/>
      <c r="E150" s="365"/>
      <c r="F150" s="365"/>
      <c r="G150" s="366"/>
      <c r="H150" s="367"/>
      <c r="I150" s="365"/>
      <c r="J150" s="365"/>
    </row>
    <row r="151" spans="1:11">
      <c r="A151" s="260"/>
      <c r="B151" s="260"/>
      <c r="C151" s="261"/>
      <c r="D151" s="261"/>
      <c r="E151" s="261"/>
      <c r="F151" s="261"/>
      <c r="G151" s="368"/>
      <c r="H151" s="369"/>
      <c r="I151" s="261"/>
      <c r="J151" s="261"/>
    </row>
    <row r="152" spans="1:11" ht="15">
      <c r="A152" s="267">
        <v>14</v>
      </c>
      <c r="B152" s="268" t="s">
        <v>69</v>
      </c>
      <c r="C152" s="269"/>
      <c r="D152" s="280" t="s">
        <v>102</v>
      </c>
      <c r="E152" s="468"/>
      <c r="F152" s="468"/>
      <c r="G152" s="370" t="s">
        <v>65</v>
      </c>
      <c r="H152" s="371"/>
      <c r="I152" s="372" t="s">
        <v>110</v>
      </c>
      <c r="J152" s="371"/>
    </row>
    <row r="153" spans="1:11" ht="15">
      <c r="A153" s="311"/>
      <c r="B153" s="311"/>
      <c r="C153" s="329"/>
      <c r="D153" s="274" t="s">
        <v>81</v>
      </c>
      <c r="E153" s="554"/>
      <c r="F153" s="554"/>
      <c r="G153" s="210" t="s">
        <v>65</v>
      </c>
      <c r="H153" s="373"/>
      <c r="I153" s="374" t="s">
        <v>110</v>
      </c>
      <c r="J153" s="373"/>
    </row>
    <row r="154" spans="1:11" ht="15">
      <c r="A154" s="275"/>
      <c r="B154" s="275"/>
      <c r="C154" s="276"/>
      <c r="D154" s="276"/>
      <c r="E154" s="375" t="s">
        <v>82</v>
      </c>
      <c r="F154" s="555"/>
      <c r="G154" s="555"/>
      <c r="H154" s="555"/>
      <c r="I154" s="555"/>
      <c r="J154" s="555"/>
    </row>
    <row r="155" spans="1:11" ht="5" customHeight="1">
      <c r="A155" s="260"/>
      <c r="B155" s="260"/>
      <c r="C155" s="261"/>
      <c r="D155" s="261"/>
      <c r="E155" s="261"/>
      <c r="F155" s="261"/>
      <c r="G155" s="368"/>
      <c r="H155" s="369"/>
      <c r="I155" s="261"/>
      <c r="J155" s="261"/>
    </row>
    <row r="156" spans="1:11" ht="13" customHeight="1">
      <c r="A156" s="267">
        <v>15</v>
      </c>
      <c r="B156" s="268" t="s">
        <v>70</v>
      </c>
      <c r="C156" s="269"/>
      <c r="D156" s="301"/>
      <c r="E156" s="320"/>
      <c r="F156" s="320"/>
      <c r="G156" s="320"/>
      <c r="H156" s="320"/>
      <c r="I156" s="320"/>
      <c r="J156" s="320"/>
    </row>
    <row r="157" spans="1:11" ht="13" customHeight="1">
      <c r="A157" s="271"/>
      <c r="B157" s="271"/>
      <c r="C157" s="272"/>
      <c r="D157" s="272"/>
      <c r="E157" s="292" t="s">
        <v>71</v>
      </c>
      <c r="F157" s="292"/>
      <c r="G157" s="376">
        <f>'PLEASE FILL IN HERE FIRST!!!'!B11</f>
        <v>0</v>
      </c>
      <c r="H157" s="292" t="s">
        <v>335</v>
      </c>
      <c r="I157" s="292"/>
      <c r="J157" s="292"/>
    </row>
    <row r="158" spans="1:11" ht="13" customHeight="1">
      <c r="A158" s="271"/>
      <c r="B158" s="271"/>
      <c r="C158" s="272"/>
      <c r="D158" s="272"/>
      <c r="E158" s="292" t="s">
        <v>72</v>
      </c>
      <c r="F158" s="292"/>
      <c r="G158" s="376">
        <f>'PLEASE FILL IN HERE FIRST!!!'!B13</f>
        <v>0</v>
      </c>
      <c r="H158" s="292"/>
      <c r="I158" s="292"/>
      <c r="J158" s="292"/>
    </row>
    <row r="159" spans="1:11" ht="13" customHeight="1">
      <c r="A159" s="489"/>
      <c r="B159" s="489"/>
      <c r="C159" s="489"/>
      <c r="D159" s="489"/>
      <c r="E159" s="377" t="s">
        <v>315</v>
      </c>
      <c r="F159" s="292"/>
      <c r="G159" s="376">
        <f>'PLEASE FILL IN HERE FIRST!!!'!B39</f>
        <v>0</v>
      </c>
      <c r="H159" s="490" t="s">
        <v>316</v>
      </c>
      <c r="I159" s="490"/>
      <c r="J159" s="490"/>
    </row>
    <row r="160" spans="1:11" ht="13" customHeight="1">
      <c r="A160" s="271"/>
      <c r="B160" s="271"/>
      <c r="C160" s="272"/>
      <c r="D160" s="272"/>
      <c r="E160" s="292" t="s">
        <v>49</v>
      </c>
      <c r="F160" s="292"/>
      <c r="G160" s="378"/>
      <c r="H160" s="292"/>
      <c r="I160" s="292"/>
      <c r="J160" s="292"/>
    </row>
    <row r="161" spans="1:20" ht="13" customHeight="1">
      <c r="A161" s="275"/>
      <c r="B161" s="275"/>
      <c r="C161" s="276"/>
      <c r="D161" s="276"/>
      <c r="E161" s="325" t="s">
        <v>321</v>
      </c>
      <c r="F161" s="325"/>
      <c r="G161" s="379"/>
      <c r="H161" s="325"/>
      <c r="I161" s="325"/>
      <c r="J161" s="325"/>
    </row>
    <row r="162" spans="1:20" ht="5" customHeight="1">
      <c r="A162" s="260"/>
      <c r="B162" s="260"/>
      <c r="C162" s="261"/>
      <c r="D162" s="261"/>
      <c r="E162" s="261"/>
      <c r="F162" s="261"/>
      <c r="G162" s="380"/>
      <c r="H162" s="261"/>
      <c r="I162" s="261"/>
      <c r="J162" s="261"/>
    </row>
    <row r="163" spans="1:20" ht="15">
      <c r="A163" s="267">
        <v>16</v>
      </c>
      <c r="B163" s="268" t="s">
        <v>73</v>
      </c>
      <c r="C163" s="269"/>
      <c r="D163" s="301"/>
      <c r="E163" s="381" t="s">
        <v>74</v>
      </c>
      <c r="F163" s="320"/>
      <c r="G163" s="552">
        <f>'PLEASE FILL IN HERE FIRST!!!'!B39</f>
        <v>0</v>
      </c>
      <c r="H163" s="552"/>
      <c r="I163" s="320" t="s">
        <v>336</v>
      </c>
      <c r="J163" s="320"/>
    </row>
    <row r="164" spans="1:20" ht="15">
      <c r="A164" s="382"/>
      <c r="B164" s="383" t="s">
        <v>203</v>
      </c>
      <c r="C164" s="384"/>
      <c r="D164" s="385"/>
      <c r="E164" s="386" t="s">
        <v>222</v>
      </c>
      <c r="F164" s="290"/>
      <c r="G164" s="386"/>
      <c r="H164" s="292"/>
      <c r="I164" s="292"/>
      <c r="J164" s="292"/>
    </row>
    <row r="165" spans="1:20" ht="17" customHeight="1">
      <c r="A165" s="382"/>
      <c r="B165" s="383" t="s">
        <v>447</v>
      </c>
      <c r="C165" s="384"/>
      <c r="D165" s="385"/>
      <c r="E165" s="290" t="s">
        <v>337</v>
      </c>
      <c r="F165" s="290"/>
      <c r="G165" s="387"/>
      <c r="H165" s="388"/>
      <c r="I165" s="332" t="e">
        <f>'PLEASE FILL IN HERE FIRST!!!'!B47&amp;"  "&amp;'PLEASE FILL IN HERE FIRST!!!'!B43</f>
        <v>#N/A</v>
      </c>
      <c r="J165" s="290" t="s">
        <v>273</v>
      </c>
    </row>
    <row r="166" spans="1:20" ht="15" customHeight="1">
      <c r="A166" s="382"/>
      <c r="B166" s="487" t="s">
        <v>329</v>
      </c>
      <c r="C166" s="487"/>
      <c r="D166" s="487"/>
      <c r="E166" s="511" t="s">
        <v>338</v>
      </c>
      <c r="F166" s="511"/>
      <c r="G166" s="511"/>
      <c r="H166" s="511"/>
      <c r="I166" s="511"/>
      <c r="J166" s="511"/>
    </row>
    <row r="167" spans="1:20" ht="31" customHeight="1">
      <c r="A167" s="382"/>
      <c r="B167" s="487"/>
      <c r="C167" s="487"/>
      <c r="D167" s="487"/>
      <c r="E167" s="511" t="s">
        <v>322</v>
      </c>
      <c r="F167" s="511"/>
      <c r="G167" s="511"/>
      <c r="H167" s="511"/>
      <c r="I167" s="511"/>
      <c r="J167" s="511"/>
      <c r="O167" s="466"/>
      <c r="P167" s="466"/>
      <c r="Q167" s="466"/>
      <c r="R167" s="466"/>
      <c r="S167" s="466"/>
      <c r="T167" s="466"/>
    </row>
    <row r="168" spans="1:20" ht="2" customHeight="1">
      <c r="A168" s="382"/>
      <c r="B168" s="487"/>
      <c r="C168" s="487"/>
      <c r="D168" s="487"/>
      <c r="E168" s="512" t="s">
        <v>420</v>
      </c>
      <c r="F168" s="512"/>
      <c r="G168" s="512"/>
      <c r="H168" s="512"/>
      <c r="I168" s="512"/>
      <c r="J168" s="512"/>
      <c r="O168" s="466"/>
      <c r="P168" s="466"/>
      <c r="Q168" s="466"/>
      <c r="R168" s="466"/>
      <c r="S168" s="466"/>
      <c r="T168" s="466"/>
    </row>
    <row r="169" spans="1:20" ht="15">
      <c r="A169" s="382"/>
      <c r="B169" s="487"/>
      <c r="C169" s="487"/>
      <c r="D169" s="487"/>
      <c r="E169" s="467" t="s">
        <v>411</v>
      </c>
      <c r="F169" s="467"/>
      <c r="G169" s="467"/>
      <c r="H169" s="467"/>
      <c r="I169" s="467"/>
      <c r="J169" s="467"/>
    </row>
    <row r="170" spans="1:20" ht="15">
      <c r="A170" s="275"/>
      <c r="B170" s="551"/>
      <c r="C170" s="551"/>
      <c r="D170" s="551"/>
      <c r="E170" s="389" t="s">
        <v>323</v>
      </c>
      <c r="F170" s="390"/>
      <c r="G170" s="391"/>
      <c r="H170" s="391"/>
      <c r="I170" s="391"/>
      <c r="J170" s="391"/>
    </row>
    <row r="171" spans="1:20" ht="5" customHeight="1">
      <c r="A171" s="260"/>
      <c r="B171" s="260"/>
      <c r="C171" s="261"/>
      <c r="D171" s="261"/>
      <c r="E171" s="261"/>
      <c r="F171" s="261"/>
      <c r="G171" s="380"/>
      <c r="H171" s="261"/>
      <c r="I171" s="261"/>
      <c r="J171" s="261"/>
    </row>
    <row r="172" spans="1:20" ht="16">
      <c r="A172" s="267">
        <v>17</v>
      </c>
      <c r="B172" s="268" t="s">
        <v>75</v>
      </c>
      <c r="C172" s="269"/>
      <c r="D172" s="301"/>
      <c r="E172" s="495" t="s">
        <v>76</v>
      </c>
      <c r="F172" s="495"/>
      <c r="G172" s="392" t="s">
        <v>77</v>
      </c>
      <c r="H172" s="393"/>
      <c r="I172" s="381"/>
      <c r="J172" s="381"/>
    </row>
    <row r="173" spans="1:20" ht="6" customHeight="1">
      <c r="A173" s="394"/>
      <c r="B173" s="311"/>
      <c r="C173" s="329"/>
      <c r="D173" s="272"/>
      <c r="E173" s="395"/>
      <c r="F173" s="395"/>
      <c r="G173" s="396"/>
      <c r="H173" s="291"/>
      <c r="I173" s="386"/>
      <c r="J173" s="386"/>
    </row>
    <row r="174" spans="1:20" ht="15">
      <c r="A174" s="271"/>
      <c r="B174" s="331"/>
      <c r="C174" s="397"/>
      <c r="D174" s="397"/>
      <c r="E174" s="469" t="s">
        <v>421</v>
      </c>
      <c r="F174" s="469"/>
      <c r="G174" s="469"/>
      <c r="H174" s="469"/>
      <c r="I174" s="398">
        <f>'PLEASE FILL IN HERE FIRST!!!'!B45</f>
        <v>25</v>
      </c>
      <c r="J174" s="399" t="str">
        <f>'PLEASE FILL IN HERE FIRST!!!'!B43</f>
        <v>US $</v>
      </c>
    </row>
    <row r="175" spans="1:20" ht="6" customHeight="1">
      <c r="A175" s="400"/>
      <c r="B175" s="275"/>
      <c r="C175" s="276"/>
      <c r="D175" s="401"/>
      <c r="E175" s="497"/>
      <c r="F175" s="497"/>
      <c r="G175" s="402"/>
      <c r="H175" s="403"/>
      <c r="I175" s="403"/>
      <c r="J175" s="403"/>
    </row>
    <row r="176" spans="1:20" ht="5" customHeight="1"/>
    <row r="177" spans="1:10" ht="15" customHeight="1">
      <c r="A177" s="267">
        <v>18</v>
      </c>
      <c r="B177" s="268" t="s">
        <v>78</v>
      </c>
      <c r="C177" s="269"/>
      <c r="D177" s="301"/>
      <c r="E177" s="496" t="s">
        <v>339</v>
      </c>
      <c r="F177" s="496"/>
      <c r="G177" s="496"/>
      <c r="H177" s="496"/>
      <c r="I177" s="496"/>
      <c r="J177" s="496"/>
    </row>
    <row r="178" spans="1:10" ht="15" customHeight="1">
      <c r="A178" s="271"/>
      <c r="B178" s="479" t="s">
        <v>83</v>
      </c>
      <c r="C178" s="479"/>
      <c r="D178" s="273">
        <v>1</v>
      </c>
      <c r="E178" s="472"/>
      <c r="F178" s="472"/>
      <c r="G178" s="472"/>
      <c r="H178" s="472"/>
      <c r="I178" s="472"/>
      <c r="J178" s="472"/>
    </row>
    <row r="179" spans="1:10" ht="15" customHeight="1">
      <c r="A179" s="271"/>
      <c r="B179" s="479" t="s">
        <v>84</v>
      </c>
      <c r="C179" s="479"/>
      <c r="D179" s="273">
        <v>2</v>
      </c>
      <c r="E179" s="472"/>
      <c r="F179" s="472"/>
      <c r="G179" s="472"/>
      <c r="H179" s="472"/>
      <c r="I179" s="472"/>
      <c r="J179" s="472"/>
    </row>
    <row r="180" spans="1:10" ht="15" customHeight="1">
      <c r="A180" s="271"/>
      <c r="B180" s="479" t="s">
        <v>85</v>
      </c>
      <c r="C180" s="479"/>
      <c r="D180" s="273">
        <v>3</v>
      </c>
      <c r="E180" s="472"/>
      <c r="F180" s="472"/>
      <c r="G180" s="472"/>
      <c r="H180" s="472"/>
      <c r="I180" s="472"/>
      <c r="J180" s="472"/>
    </row>
    <row r="181" spans="1:10" ht="15" customHeight="1">
      <c r="A181" s="271"/>
      <c r="B181" s="479" t="s">
        <v>85</v>
      </c>
      <c r="C181" s="479"/>
      <c r="D181" s="273">
        <v>4</v>
      </c>
      <c r="E181" s="472"/>
      <c r="F181" s="472"/>
      <c r="G181" s="472"/>
      <c r="H181" s="472"/>
      <c r="I181" s="472"/>
      <c r="J181" s="472"/>
    </row>
    <row r="182" spans="1:10" ht="15" customHeight="1">
      <c r="A182" s="271"/>
      <c r="B182" s="479" t="s">
        <v>86</v>
      </c>
      <c r="C182" s="479"/>
      <c r="D182" s="273">
        <v>5</v>
      </c>
      <c r="E182" s="472"/>
      <c r="F182" s="472"/>
      <c r="G182" s="472"/>
      <c r="H182" s="472"/>
      <c r="I182" s="472"/>
      <c r="J182" s="472"/>
    </row>
    <row r="183" spans="1:10" ht="15" customHeight="1">
      <c r="A183" s="271"/>
      <c r="B183" s="479" t="s">
        <v>87</v>
      </c>
      <c r="C183" s="479"/>
      <c r="D183" s="273">
        <v>6</v>
      </c>
      <c r="E183" s="472"/>
      <c r="F183" s="472"/>
      <c r="G183" s="472"/>
      <c r="H183" s="472"/>
      <c r="I183" s="472"/>
      <c r="J183" s="472"/>
    </row>
    <row r="184" spans="1:10" ht="15" customHeight="1">
      <c r="A184" s="271"/>
      <c r="B184" s="479" t="s">
        <v>217</v>
      </c>
      <c r="C184" s="479"/>
      <c r="D184" s="273">
        <v>7</v>
      </c>
      <c r="E184" s="472"/>
      <c r="F184" s="472"/>
      <c r="G184" s="472"/>
      <c r="H184" s="472"/>
      <c r="I184" s="472"/>
      <c r="J184" s="472"/>
    </row>
    <row r="185" spans="1:10" ht="15" customHeight="1">
      <c r="A185" s="271"/>
      <c r="B185" s="488" t="s">
        <v>218</v>
      </c>
      <c r="C185" s="404"/>
      <c r="D185" s="405"/>
      <c r="E185" s="474" t="s">
        <v>340</v>
      </c>
      <c r="F185" s="475"/>
      <c r="G185" s="475"/>
      <c r="H185" s="475"/>
      <c r="I185" s="475"/>
      <c r="J185" s="475"/>
    </row>
    <row r="186" spans="1:10" ht="15" customHeight="1">
      <c r="A186" s="271"/>
      <c r="B186" s="488"/>
      <c r="C186" s="487" t="s">
        <v>219</v>
      </c>
      <c r="D186" s="487"/>
      <c r="E186" s="484"/>
      <c r="F186" s="484"/>
      <c r="G186" s="484"/>
      <c r="H186" s="484"/>
      <c r="I186" s="484"/>
      <c r="J186" s="484"/>
    </row>
    <row r="187" spans="1:10" ht="15" customHeight="1">
      <c r="A187" s="271"/>
      <c r="B187" s="406"/>
      <c r="C187" s="487"/>
      <c r="D187" s="487"/>
      <c r="E187" s="484"/>
      <c r="F187" s="484"/>
      <c r="G187" s="484"/>
      <c r="H187" s="484"/>
      <c r="I187" s="484"/>
      <c r="J187" s="484"/>
    </row>
    <row r="188" spans="1:10" ht="15" customHeight="1">
      <c r="A188" s="271"/>
      <c r="B188" s="509"/>
      <c r="C188" s="509"/>
      <c r="D188" s="509"/>
      <c r="E188" s="507" t="s">
        <v>314</v>
      </c>
      <c r="F188" s="507"/>
      <c r="G188" s="507"/>
      <c r="H188" s="507"/>
      <c r="I188" s="507"/>
      <c r="J188" s="507"/>
    </row>
    <row r="189" spans="1:10" ht="15" customHeight="1">
      <c r="A189" s="275"/>
      <c r="B189" s="510"/>
      <c r="C189" s="510"/>
      <c r="D189" s="510"/>
      <c r="E189" s="508"/>
      <c r="F189" s="508"/>
      <c r="G189" s="508"/>
      <c r="H189" s="508"/>
      <c r="I189" s="508"/>
      <c r="J189" s="508"/>
    </row>
    <row r="190" spans="1:10" ht="5" customHeight="1"/>
    <row r="191" spans="1:10" ht="13" customHeight="1">
      <c r="A191" s="267">
        <v>19</v>
      </c>
      <c r="B191" s="268" t="s">
        <v>79</v>
      </c>
      <c r="C191" s="269"/>
      <c r="D191" s="301"/>
      <c r="E191" s="476" t="s">
        <v>341</v>
      </c>
      <c r="F191" s="476"/>
      <c r="G191" s="476"/>
      <c r="H191" s="476"/>
      <c r="I191" s="476"/>
      <c r="J191" s="476"/>
    </row>
    <row r="192" spans="1:10" ht="13" customHeight="1">
      <c r="A192" s="271"/>
      <c r="B192" s="271"/>
      <c r="C192" s="272"/>
      <c r="D192" s="272"/>
      <c r="E192" s="477"/>
      <c r="F192" s="477"/>
      <c r="G192" s="477"/>
      <c r="H192" s="477"/>
      <c r="I192" s="477"/>
      <c r="J192" s="477"/>
    </row>
    <row r="193" spans="1:10" ht="13" customHeight="1">
      <c r="A193" s="275"/>
      <c r="B193" s="275"/>
      <c r="C193" s="276"/>
      <c r="D193" s="276"/>
      <c r="E193" s="478"/>
      <c r="F193" s="478"/>
      <c r="G193" s="478"/>
      <c r="H193" s="478"/>
      <c r="I193" s="478"/>
      <c r="J193" s="478"/>
    </row>
    <row r="194" spans="1:10" ht="5" customHeight="1"/>
    <row r="195" spans="1:10" ht="15" customHeight="1">
      <c r="A195" s="267">
        <v>20</v>
      </c>
      <c r="B195" s="268" t="s">
        <v>159</v>
      </c>
      <c r="C195" s="269"/>
      <c r="D195" s="301"/>
      <c r="E195" s="480" t="s">
        <v>435</v>
      </c>
      <c r="F195" s="480"/>
      <c r="G195" s="480"/>
      <c r="H195" s="480"/>
      <c r="I195" s="480"/>
      <c r="J195" s="480"/>
    </row>
    <row r="196" spans="1:10" ht="15" customHeight="1">
      <c r="A196" s="271"/>
      <c r="B196" s="271"/>
      <c r="C196" s="272"/>
      <c r="D196" s="272"/>
      <c r="E196" s="481"/>
      <c r="F196" s="481"/>
      <c r="G196" s="481"/>
      <c r="H196" s="481"/>
      <c r="I196" s="481"/>
      <c r="J196" s="481"/>
    </row>
    <row r="197" spans="1:10" ht="15" customHeight="1">
      <c r="A197" s="271"/>
      <c r="B197" s="271"/>
      <c r="C197" s="272"/>
      <c r="D197" s="272"/>
      <c r="E197" s="481"/>
      <c r="F197" s="481"/>
      <c r="G197" s="481"/>
      <c r="H197" s="481"/>
      <c r="I197" s="481"/>
      <c r="J197" s="481"/>
    </row>
    <row r="198" spans="1:10" ht="15" customHeight="1">
      <c r="A198" s="271"/>
      <c r="B198" s="271"/>
      <c r="C198" s="272"/>
      <c r="D198" s="272"/>
      <c r="E198" s="481"/>
      <c r="F198" s="481"/>
      <c r="G198" s="481"/>
      <c r="H198" s="481"/>
      <c r="I198" s="481"/>
      <c r="J198" s="481"/>
    </row>
    <row r="199" spans="1:10" ht="15" customHeight="1">
      <c r="A199" s="271"/>
      <c r="B199" s="271"/>
      <c r="C199" s="272"/>
      <c r="D199" s="272"/>
      <c r="E199" s="481"/>
      <c r="F199" s="481"/>
      <c r="G199" s="481"/>
      <c r="H199" s="481"/>
      <c r="I199" s="481"/>
      <c r="J199" s="481"/>
    </row>
    <row r="200" spans="1:10" ht="15" customHeight="1">
      <c r="A200" s="271"/>
      <c r="B200" s="271"/>
      <c r="C200" s="272"/>
      <c r="D200" s="272"/>
      <c r="E200" s="481"/>
      <c r="F200" s="481"/>
      <c r="G200" s="481"/>
      <c r="H200" s="481"/>
      <c r="I200" s="481"/>
      <c r="J200" s="481"/>
    </row>
    <row r="201" spans="1:10" ht="4" customHeight="1">
      <c r="A201" s="271"/>
      <c r="B201" s="271"/>
      <c r="C201" s="272"/>
      <c r="D201" s="272"/>
      <c r="E201" s="481"/>
      <c r="F201" s="481"/>
      <c r="G201" s="481"/>
      <c r="H201" s="481"/>
      <c r="I201" s="481"/>
      <c r="J201" s="481"/>
    </row>
    <row r="202" spans="1:10" ht="15" customHeight="1">
      <c r="A202" s="271"/>
      <c r="B202" s="271"/>
      <c r="C202" s="272"/>
      <c r="D202" s="272"/>
      <c r="E202" s="481" t="s">
        <v>440</v>
      </c>
      <c r="F202" s="481"/>
      <c r="G202" s="481"/>
      <c r="H202" s="481"/>
      <c r="I202" s="481"/>
      <c r="J202" s="481"/>
    </row>
    <row r="203" spans="1:10" ht="15" customHeight="1">
      <c r="A203" s="271"/>
      <c r="B203" s="271"/>
      <c r="C203" s="272"/>
      <c r="D203" s="272"/>
      <c r="E203" s="481"/>
      <c r="F203" s="481"/>
      <c r="G203" s="481"/>
      <c r="H203" s="481"/>
      <c r="I203" s="481"/>
      <c r="J203" s="481"/>
    </row>
    <row r="204" spans="1:10" ht="15" customHeight="1">
      <c r="A204" s="271"/>
      <c r="B204" s="271"/>
      <c r="C204" s="272"/>
      <c r="D204" s="272"/>
      <c r="E204" s="481" t="s">
        <v>442</v>
      </c>
      <c r="F204" s="481"/>
      <c r="G204" s="505" t="s">
        <v>441</v>
      </c>
      <c r="H204" s="481"/>
      <c r="I204" s="481" t="s">
        <v>443</v>
      </c>
      <c r="J204" s="481"/>
    </row>
    <row r="205" spans="1:10" ht="15" customHeight="1">
      <c r="A205" s="407"/>
      <c r="B205" s="407"/>
      <c r="C205" s="408"/>
      <c r="D205" s="408"/>
      <c r="E205" s="506" t="s">
        <v>444</v>
      </c>
      <c r="F205" s="506"/>
      <c r="G205" s="506"/>
      <c r="H205" s="506"/>
      <c r="I205" s="506"/>
      <c r="J205" s="506"/>
    </row>
    <row r="206" spans="1:10" ht="5" customHeight="1">
      <c r="A206" s="260"/>
      <c r="B206" s="260"/>
      <c r="C206" s="261"/>
      <c r="D206" s="261"/>
      <c r="E206" s="409"/>
      <c r="F206" s="409"/>
      <c r="G206" s="409"/>
      <c r="H206" s="409"/>
      <c r="I206" s="409"/>
      <c r="J206" s="409"/>
    </row>
    <row r="207" spans="1:10" ht="13" customHeight="1">
      <c r="A207" s="267">
        <v>21</v>
      </c>
      <c r="B207" s="268" t="s">
        <v>167</v>
      </c>
      <c r="C207" s="301"/>
      <c r="D207" s="301"/>
      <c r="E207" s="480" t="s">
        <v>168</v>
      </c>
      <c r="F207" s="480"/>
      <c r="G207" s="480"/>
      <c r="H207" s="480"/>
      <c r="I207" s="480"/>
      <c r="J207" s="480"/>
    </row>
    <row r="208" spans="1:10" ht="13" customHeight="1">
      <c r="A208" s="271"/>
      <c r="B208" s="271"/>
      <c r="C208" s="272"/>
      <c r="D208" s="272"/>
      <c r="E208" s="481"/>
      <c r="F208" s="481"/>
      <c r="G208" s="481"/>
      <c r="H208" s="481"/>
      <c r="I208" s="481"/>
      <c r="J208" s="481"/>
    </row>
    <row r="209" spans="1:10" ht="13" customHeight="1">
      <c r="A209" s="271"/>
      <c r="B209" s="271"/>
      <c r="C209" s="272"/>
      <c r="D209" s="272"/>
      <c r="E209" s="481"/>
      <c r="F209" s="481"/>
      <c r="G209" s="481"/>
      <c r="H209" s="481"/>
      <c r="I209" s="481"/>
      <c r="J209" s="481"/>
    </row>
    <row r="210" spans="1:10" ht="13" customHeight="1">
      <c r="A210" s="275"/>
      <c r="B210" s="275"/>
      <c r="C210" s="276"/>
      <c r="D210" s="276"/>
      <c r="E210" s="503"/>
      <c r="F210" s="503"/>
      <c r="G210" s="503"/>
      <c r="H210" s="503"/>
      <c r="I210" s="503"/>
      <c r="J210" s="503"/>
    </row>
    <row r="211" spans="1:10" ht="5" customHeight="1">
      <c r="A211" s="260"/>
      <c r="B211" s="260"/>
      <c r="C211" s="261"/>
      <c r="D211" s="261"/>
      <c r="E211" s="410"/>
      <c r="F211" s="410"/>
      <c r="G211" s="410"/>
      <c r="H211" s="410"/>
      <c r="I211" s="410"/>
      <c r="J211" s="410"/>
    </row>
    <row r="212" spans="1:10" ht="13" customHeight="1">
      <c r="A212" s="267">
        <v>22</v>
      </c>
      <c r="B212" s="268" t="s">
        <v>308</v>
      </c>
      <c r="C212" s="301"/>
      <c r="D212" s="301"/>
      <c r="E212" s="470" t="s">
        <v>309</v>
      </c>
      <c r="F212" s="470"/>
      <c r="G212" s="470"/>
      <c r="H212" s="470"/>
      <c r="I212" s="470"/>
      <c r="J212" s="470"/>
    </row>
    <row r="213" spans="1:10" ht="17" customHeight="1">
      <c r="A213" s="275"/>
      <c r="B213" s="275"/>
      <c r="C213" s="276"/>
      <c r="D213" s="276"/>
      <c r="E213" s="471"/>
      <c r="F213" s="471"/>
      <c r="G213" s="471"/>
      <c r="H213" s="471"/>
      <c r="I213" s="471"/>
      <c r="J213" s="471"/>
    </row>
    <row r="214" spans="1:10" ht="5" customHeight="1">
      <c r="A214" s="260"/>
      <c r="B214" s="260"/>
      <c r="C214" s="261"/>
      <c r="D214" s="261"/>
      <c r="E214" s="261"/>
      <c r="F214" s="261"/>
      <c r="G214" s="261"/>
      <c r="H214" s="261"/>
      <c r="I214" s="261"/>
      <c r="J214" s="261"/>
    </row>
    <row r="215" spans="1:10" ht="15" customHeight="1">
      <c r="A215" s="267">
        <v>23</v>
      </c>
      <c r="B215" s="268" t="s">
        <v>197</v>
      </c>
      <c r="C215" s="411"/>
      <c r="D215" s="412"/>
      <c r="E215" s="476" t="s">
        <v>422</v>
      </c>
      <c r="F215" s="476"/>
      <c r="G215" s="476"/>
      <c r="H215" s="476"/>
      <c r="I215" s="476"/>
      <c r="J215" s="413" t="e">
        <f>INDEX(#REF!,MATCH('PLEASE FILL IN HERE FIRST!!!'!B7,#REF!,0))</f>
        <v>#REF!</v>
      </c>
    </row>
    <row r="216" spans="1:10" ht="15" customHeight="1">
      <c r="A216" s="271"/>
      <c r="B216" s="340"/>
      <c r="C216" s="414"/>
      <c r="D216" s="414"/>
      <c r="E216" s="477" t="s">
        <v>563</v>
      </c>
      <c r="F216" s="477"/>
      <c r="G216" s="477"/>
      <c r="H216" s="477"/>
      <c r="I216" s="477"/>
      <c r="J216" s="477"/>
    </row>
    <row r="217" spans="1:10" ht="15" customHeight="1">
      <c r="A217" s="271"/>
      <c r="B217" s="340"/>
      <c r="C217" s="414"/>
      <c r="D217" s="414"/>
      <c r="E217" s="415" t="s">
        <v>562</v>
      </c>
      <c r="F217" s="415"/>
      <c r="G217" s="415"/>
      <c r="H217" s="415"/>
      <c r="I217" s="415"/>
      <c r="J217" s="415"/>
    </row>
    <row r="218" spans="1:10" ht="15" customHeight="1">
      <c r="A218" s="340"/>
      <c r="B218" s="340"/>
      <c r="C218" s="414"/>
      <c r="D218" s="414"/>
      <c r="E218" s="502" t="s">
        <v>559</v>
      </c>
      <c r="F218" s="502"/>
      <c r="G218" s="502"/>
      <c r="H218" s="502"/>
      <c r="I218" s="502"/>
      <c r="J218" s="502"/>
    </row>
    <row r="219" spans="1:10" ht="15" customHeight="1">
      <c r="A219" s="340"/>
      <c r="B219" s="340"/>
      <c r="C219" s="414"/>
      <c r="D219" s="414"/>
      <c r="E219" s="416" t="s">
        <v>560</v>
      </c>
      <c r="F219" s="416"/>
      <c r="G219" s="416"/>
      <c r="H219" s="416"/>
      <c r="I219" s="416"/>
      <c r="J219" s="416"/>
    </row>
    <row r="220" spans="1:10" ht="15" customHeight="1">
      <c r="A220" s="340"/>
      <c r="B220" s="340"/>
      <c r="C220" s="414"/>
      <c r="D220" s="414"/>
      <c r="E220" s="502" t="s">
        <v>346</v>
      </c>
      <c r="F220" s="502"/>
      <c r="G220" s="502"/>
      <c r="H220" s="502"/>
      <c r="I220" s="502"/>
      <c r="J220" s="502"/>
    </row>
    <row r="221" spans="1:10" ht="15" customHeight="1">
      <c r="A221" s="340"/>
      <c r="B221" s="340"/>
      <c r="C221" s="414"/>
      <c r="D221" s="414"/>
      <c r="E221" s="502" t="s">
        <v>410</v>
      </c>
      <c r="F221" s="502"/>
      <c r="G221" s="502"/>
      <c r="H221" s="502"/>
      <c r="I221" s="502"/>
      <c r="J221" s="502"/>
    </row>
    <row r="222" spans="1:10" ht="15" customHeight="1">
      <c r="A222" s="340"/>
      <c r="B222" s="340"/>
      <c r="C222" s="414"/>
      <c r="D222" s="414"/>
      <c r="E222" s="502" t="s">
        <v>561</v>
      </c>
      <c r="F222" s="502"/>
      <c r="G222" s="502"/>
      <c r="H222" s="502"/>
      <c r="I222" s="502"/>
      <c r="J222" s="502"/>
    </row>
    <row r="223" spans="1:10" ht="15" customHeight="1">
      <c r="A223" s="340"/>
      <c r="B223" s="340"/>
      <c r="C223" s="414"/>
      <c r="D223" s="414"/>
      <c r="E223" s="502" t="s">
        <v>437</v>
      </c>
      <c r="F223" s="502"/>
      <c r="G223" s="502"/>
      <c r="H223" s="502"/>
      <c r="I223" s="502"/>
      <c r="J223" s="502"/>
    </row>
    <row r="224" spans="1:10" ht="15" customHeight="1">
      <c r="A224" s="340"/>
      <c r="B224" s="340"/>
      <c r="C224" s="414"/>
      <c r="D224" s="414"/>
      <c r="E224" s="504" t="s">
        <v>549</v>
      </c>
      <c r="F224" s="504"/>
      <c r="G224" s="504"/>
      <c r="H224" s="504"/>
      <c r="I224" s="504"/>
      <c r="J224" s="504"/>
    </row>
    <row r="225" spans="1:11" ht="15" customHeight="1">
      <c r="A225" s="340"/>
      <c r="B225" s="340"/>
      <c r="C225" s="414"/>
      <c r="D225" s="414"/>
      <c r="E225" s="504" t="s">
        <v>550</v>
      </c>
      <c r="F225" s="504"/>
      <c r="G225" s="504"/>
      <c r="H225" s="504"/>
      <c r="I225" s="504"/>
      <c r="J225" s="504"/>
    </row>
    <row r="226" spans="1:11" ht="15" customHeight="1">
      <c r="A226" s="417"/>
      <c r="B226" s="417"/>
      <c r="C226" s="418"/>
      <c r="D226" s="418"/>
      <c r="E226" s="501" t="s">
        <v>324</v>
      </c>
      <c r="F226" s="501"/>
      <c r="G226" s="501"/>
      <c r="H226" s="501"/>
      <c r="I226" s="501"/>
      <c r="J226" s="501"/>
    </row>
    <row r="227" spans="1:11" ht="16.5" customHeight="1">
      <c r="A227" s="473"/>
      <c r="B227" s="473"/>
      <c r="C227" s="473"/>
      <c r="D227" s="473"/>
      <c r="E227" s="473"/>
      <c r="F227" s="473"/>
      <c r="G227" s="473"/>
      <c r="H227" s="473"/>
      <c r="I227" s="473"/>
      <c r="J227" s="473"/>
    </row>
    <row r="228" spans="1:11">
      <c r="A228" s="473"/>
      <c r="B228" s="473"/>
      <c r="C228" s="473"/>
      <c r="D228" s="473"/>
      <c r="E228" s="473"/>
      <c r="F228" s="473"/>
      <c r="G228" s="473"/>
      <c r="H228" s="473"/>
      <c r="I228" s="473"/>
      <c r="J228" s="473"/>
    </row>
    <row r="229" spans="1:11">
      <c r="A229" s="473"/>
      <c r="B229" s="473"/>
      <c r="C229" s="473"/>
      <c r="D229" s="473"/>
      <c r="E229" s="473"/>
      <c r="F229" s="473"/>
      <c r="G229" s="473"/>
      <c r="H229" s="473"/>
      <c r="I229" s="473"/>
      <c r="J229" s="473"/>
    </row>
    <row r="230" spans="1:11">
      <c r="A230" s="473"/>
      <c r="B230" s="473"/>
      <c r="C230" s="473"/>
      <c r="D230" s="473"/>
      <c r="E230" s="473"/>
      <c r="F230" s="473"/>
      <c r="G230" s="473"/>
      <c r="H230" s="473"/>
      <c r="I230" s="473"/>
      <c r="J230" s="473"/>
    </row>
    <row r="231" spans="1:11">
      <c r="A231" s="473"/>
      <c r="B231" s="473"/>
      <c r="C231" s="473"/>
      <c r="D231" s="473"/>
      <c r="E231" s="473"/>
      <c r="F231" s="473"/>
      <c r="G231" s="473"/>
      <c r="H231" s="473"/>
      <c r="I231" s="473"/>
      <c r="J231" s="473"/>
    </row>
    <row r="233" spans="1:11">
      <c r="F233" s="465"/>
      <c r="G233" s="465"/>
      <c r="H233" s="465"/>
      <c r="I233" s="465"/>
      <c r="J233" s="465"/>
      <c r="K233" s="465"/>
    </row>
    <row r="234" spans="1:11">
      <c r="F234" s="465"/>
      <c r="G234" s="465"/>
      <c r="H234" s="465"/>
      <c r="I234" s="465"/>
      <c r="J234" s="465"/>
      <c r="K234" s="465"/>
    </row>
    <row r="235" spans="1:11">
      <c r="F235" s="465"/>
      <c r="G235" s="465"/>
      <c r="H235" s="465"/>
      <c r="I235" s="465"/>
      <c r="J235" s="465"/>
      <c r="K235" s="465"/>
    </row>
    <row r="236" spans="1:11">
      <c r="F236" s="465"/>
      <c r="G236" s="465"/>
      <c r="H236" s="465"/>
      <c r="I236" s="465"/>
      <c r="J236" s="465"/>
      <c r="K236" s="465"/>
    </row>
    <row r="237" spans="1:11">
      <c r="F237" s="465"/>
      <c r="G237" s="465"/>
      <c r="H237" s="465"/>
      <c r="I237" s="465"/>
      <c r="J237" s="465"/>
      <c r="K237" s="465"/>
    </row>
  </sheetData>
  <sheetProtection selectLockedCells="1"/>
  <mergeCells count="166">
    <mergeCell ref="B166:D170"/>
    <mergeCell ref="C111:D115"/>
    <mergeCell ref="E111:J115"/>
    <mergeCell ref="G163:H163"/>
    <mergeCell ref="E145:J149"/>
    <mergeCell ref="C145:D149"/>
    <mergeCell ref="F135:J135"/>
    <mergeCell ref="E153:F153"/>
    <mergeCell ref="F154:J154"/>
    <mergeCell ref="E122:J122"/>
    <mergeCell ref="A7:J7"/>
    <mergeCell ref="E89:J89"/>
    <mergeCell ref="E91:K91"/>
    <mergeCell ref="E92:K92"/>
    <mergeCell ref="E126:J126"/>
    <mergeCell ref="E127:J127"/>
    <mergeCell ref="E128:J128"/>
    <mergeCell ref="E137:E138"/>
    <mergeCell ref="E93:J97"/>
    <mergeCell ref="C93:D97"/>
    <mergeCell ref="C129:D133"/>
    <mergeCell ref="E129:J133"/>
    <mergeCell ref="E118:J118"/>
    <mergeCell ref="F63:G63"/>
    <mergeCell ref="E45:F45"/>
    <mergeCell ref="E85:J85"/>
    <mergeCell ref="E28:J28"/>
    <mergeCell ref="E36:J36"/>
    <mergeCell ref="E34:J34"/>
    <mergeCell ref="E102:J102"/>
    <mergeCell ref="C76:D80"/>
    <mergeCell ref="E47:F47"/>
    <mergeCell ref="E99:J99"/>
    <mergeCell ref="E100:J100"/>
    <mergeCell ref="A48:C50"/>
    <mergeCell ref="E72:J72"/>
    <mergeCell ref="F61:G61"/>
    <mergeCell ref="F64:G64"/>
    <mergeCell ref="E51:J51"/>
    <mergeCell ref="C61:D61"/>
    <mergeCell ref="E29:J29"/>
    <mergeCell ref="E38:J38"/>
    <mergeCell ref="E42:J42"/>
    <mergeCell ref="E46:F46"/>
    <mergeCell ref="E40:J40"/>
    <mergeCell ref="E48:F48"/>
    <mergeCell ref="E32:J32"/>
    <mergeCell ref="E37:J37"/>
    <mergeCell ref="E39:J39"/>
    <mergeCell ref="E41:J41"/>
    <mergeCell ref="G55:J55"/>
    <mergeCell ref="E50:F50"/>
    <mergeCell ref="F58:J58"/>
    <mergeCell ref="E69:J69"/>
    <mergeCell ref="E88:G88"/>
    <mergeCell ref="E59:J59"/>
    <mergeCell ref="E70:J70"/>
    <mergeCell ref="F62:G62"/>
    <mergeCell ref="E26:J26"/>
    <mergeCell ref="E27:J27"/>
    <mergeCell ref="E33:J33"/>
    <mergeCell ref="E44:F44"/>
    <mergeCell ref="E49:F49"/>
    <mergeCell ref="H49:J50"/>
    <mergeCell ref="E23:J23"/>
    <mergeCell ref="E188:J189"/>
    <mergeCell ref="B188:D189"/>
    <mergeCell ref="E166:J166"/>
    <mergeCell ref="E168:J168"/>
    <mergeCell ref="E167:J167"/>
    <mergeCell ref="E216:J216"/>
    <mergeCell ref="D74:D75"/>
    <mergeCell ref="E31:J31"/>
    <mergeCell ref="E108:J108"/>
    <mergeCell ref="E109:J109"/>
    <mergeCell ref="E110:J110"/>
    <mergeCell ref="E103:J103"/>
    <mergeCell ref="E104:J104"/>
    <mergeCell ref="E73:J73"/>
    <mergeCell ref="E71:J71"/>
    <mergeCell ref="E101:J101"/>
    <mergeCell ref="E75:H75"/>
    <mergeCell ref="E86:J86"/>
    <mergeCell ref="E81:J81"/>
    <mergeCell ref="E76:J80"/>
    <mergeCell ref="E87:G87"/>
    <mergeCell ref="E83:J83"/>
    <mergeCell ref="E84:J84"/>
    <mergeCell ref="E226:J226"/>
    <mergeCell ref="E218:J218"/>
    <mergeCell ref="B178:C178"/>
    <mergeCell ref="B179:C179"/>
    <mergeCell ref="B180:C180"/>
    <mergeCell ref="B181:C181"/>
    <mergeCell ref="B182:C182"/>
    <mergeCell ref="B183:C183"/>
    <mergeCell ref="E215:I215"/>
    <mergeCell ref="E207:J210"/>
    <mergeCell ref="E220:J220"/>
    <mergeCell ref="E221:J221"/>
    <mergeCell ref="E224:J224"/>
    <mergeCell ref="E202:J203"/>
    <mergeCell ref="E204:F204"/>
    <mergeCell ref="G204:H204"/>
    <mergeCell ref="I204:J204"/>
    <mergeCell ref="E205:J205"/>
    <mergeCell ref="E225:J225"/>
    <mergeCell ref="E222:J222"/>
    <mergeCell ref="E223:J223"/>
    <mergeCell ref="E8:J8"/>
    <mergeCell ref="E10:J10"/>
    <mergeCell ref="E9:J9"/>
    <mergeCell ref="E18:J18"/>
    <mergeCell ref="E19:J19"/>
    <mergeCell ref="E11:J11"/>
    <mergeCell ref="E12:J12"/>
    <mergeCell ref="E14:J14"/>
    <mergeCell ref="E13:J13"/>
    <mergeCell ref="A2:J2"/>
    <mergeCell ref="A3:J3"/>
    <mergeCell ref="A6:J6"/>
    <mergeCell ref="E22:J22"/>
    <mergeCell ref="E21:J21"/>
    <mergeCell ref="E16:J16"/>
    <mergeCell ref="E17:J17"/>
    <mergeCell ref="B4:J4"/>
    <mergeCell ref="C186:D187"/>
    <mergeCell ref="E186:J187"/>
    <mergeCell ref="B185:B186"/>
    <mergeCell ref="A159:D159"/>
    <mergeCell ref="H159:J159"/>
    <mergeCell ref="A46:C47"/>
    <mergeCell ref="E120:J120"/>
    <mergeCell ref="E121:J121"/>
    <mergeCell ref="E119:J119"/>
    <mergeCell ref="E82:J82"/>
    <mergeCell ref="E117:J117"/>
    <mergeCell ref="F137:J138"/>
    <mergeCell ref="E172:F172"/>
    <mergeCell ref="E177:J177"/>
    <mergeCell ref="E175:F175"/>
    <mergeCell ref="E24:J24"/>
    <mergeCell ref="K233:K237"/>
    <mergeCell ref="O167:T167"/>
    <mergeCell ref="O168:T168"/>
    <mergeCell ref="E169:J169"/>
    <mergeCell ref="E152:F152"/>
    <mergeCell ref="E174:H174"/>
    <mergeCell ref="F233:F237"/>
    <mergeCell ref="G233:G237"/>
    <mergeCell ref="H233:H237"/>
    <mergeCell ref="I233:I237"/>
    <mergeCell ref="J233:J237"/>
    <mergeCell ref="E212:J213"/>
    <mergeCell ref="E178:J178"/>
    <mergeCell ref="E179:J179"/>
    <mergeCell ref="E180:J180"/>
    <mergeCell ref="E181:J181"/>
    <mergeCell ref="E182:J182"/>
    <mergeCell ref="E183:J183"/>
    <mergeCell ref="E184:J184"/>
    <mergeCell ref="A227:J231"/>
    <mergeCell ref="E185:J185"/>
    <mergeCell ref="E191:J193"/>
    <mergeCell ref="B184:C184"/>
    <mergeCell ref="E195:J201"/>
  </mergeCells>
  <phoneticPr fontId="10" type="noConversion"/>
  <conditionalFormatting sqref="E48:F50">
    <cfRule type="notContainsBlanks" dxfId="42" priority="49">
      <formula>LEN(TRIM(E48))&gt;0</formula>
    </cfRule>
  </conditionalFormatting>
  <conditionalFormatting sqref="J47">
    <cfRule type="expression" dxfId="41" priority="61">
      <formula>$H$44="For Super Series U21 Singles are OPTIONAL. Do you want to have U21 Singles Events for your tournament?"</formula>
    </cfRule>
  </conditionalFormatting>
  <conditionalFormatting sqref="G48:G50">
    <cfRule type="containsText" dxfId="40" priority="17" operator="containsText" text="No">
      <formula>NOT(ISERROR(SEARCH("No",G48)))</formula>
    </cfRule>
  </conditionalFormatting>
  <conditionalFormatting sqref="H49">
    <cfRule type="expression" dxfId="39" priority="13">
      <formula>$G$49="no"</formula>
    </cfRule>
  </conditionalFormatting>
  <conditionalFormatting sqref="E8:J14 E16:J19 E21:J24 E26:J29 E36:J42 G57 I57 F58:J58 E61:G62 J61 F64:H64 G67">
    <cfRule type="notContainsBlanks" dxfId="38" priority="12">
      <formula>LEN(TRIM(E8))&gt;0</formula>
    </cfRule>
  </conditionalFormatting>
  <conditionalFormatting sqref="E81:J86">
    <cfRule type="notContainsBlanks" dxfId="37" priority="11">
      <formula>LEN(TRIM(E81))&gt;0</formula>
    </cfRule>
  </conditionalFormatting>
  <conditionalFormatting sqref="H87:H88">
    <cfRule type="notContainsBlanks" dxfId="36" priority="10">
      <formula>LEN(TRIM(H87))&gt;0</formula>
    </cfRule>
  </conditionalFormatting>
  <conditionalFormatting sqref="F135:J135 F137:J138 E152:F153 F154:J154 H152:H153 J152:J153 G160:G161 E178:J184 E186:J187">
    <cfRule type="notContainsBlanks" dxfId="35" priority="9">
      <formula>LEN(TRIM(E135))&gt;0</formula>
    </cfRule>
  </conditionalFormatting>
  <conditionalFormatting sqref="E76:J86 H87:H88 E93:J97 E99:J104 H105:H106 E111:J115 E117:J122 H123:H124 E129:J133 F135:J135">
    <cfRule type="notContainsBlanks" dxfId="34" priority="8">
      <formula>LEN(TRIM(E76))&gt;0</formula>
    </cfRule>
  </conditionalFormatting>
  <conditionalFormatting sqref="E50:G50 E49:F49">
    <cfRule type="expression" dxfId="33" priority="5">
      <formula>$E$50=0</formula>
    </cfRule>
  </conditionalFormatting>
  <conditionalFormatting sqref="E51:J51">
    <cfRule type="expression" dxfId="32" priority="4">
      <formula>IF($G$49," ")</formula>
    </cfRule>
  </conditionalFormatting>
  <conditionalFormatting sqref="E49:F49">
    <cfRule type="expression" dxfId="31" priority="3">
      <formula>$E$50=0</formula>
    </cfRule>
  </conditionalFormatting>
  <conditionalFormatting sqref="G49">
    <cfRule type="expression" dxfId="30" priority="2">
      <formula>$E$50=0</formula>
    </cfRule>
  </conditionalFormatting>
  <conditionalFormatting sqref="H66">
    <cfRule type="notContainsBlanks" dxfId="29" priority="1">
      <formula>LEN(TRIM(H66))&gt;0</formula>
    </cfRule>
  </conditionalFormatting>
  <dataValidations xWindow="517" yWindow="635" count="10">
    <dataValidation type="list" allowBlank="1" showInputMessage="1" showErrorMessage="1" promptTitle="Time" prompt="Click the arrow and select the time" sqref="H152:H153 J152:J153 I57" xr:uid="{00000000-0002-0000-0200-000000000000}">
      <formula1>hours</formula1>
    </dataValidation>
    <dataValidation type="list" allowBlank="1" showInputMessage="1" showErrorMessage="1" promptTitle="Currency" prompt="Select in the list" sqref="I123:I124 I87:I88"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2" xr:uid="{00000000-0002-0000-0200-000002000000}">
      <formula1>nb_tables</formula1>
    </dataValidation>
    <dataValidation type="list" allowBlank="1" showInputMessage="1" showErrorMessage="1" errorTitle="You didn't find it ?" error="Please send an email to_x000d_cv@tmsin.com with your equipment supplier name" promptTitle="Brand name" prompt="Select the manufacturer in the list" sqref="F61:G62" xr:uid="{00000000-0002-0000-0200-000003000000}">
      <formula1>Tables</formula1>
    </dataValidation>
    <dataValidation allowBlank="1" showInputMessage="1" showErrorMessage="1" errorTitle="You didn't find it ?" error="Send an email to cv@tmsin.com with the number of tables you will use" sqref="E63" xr:uid="{00000000-0002-0000-0200-000004000000}"/>
    <dataValidation type="list" allowBlank="1" showInputMessage="1" showErrorMessage="1" promptTitle="Floor" prompt="Please select the floor mats from the list." sqref="F64:G64" xr:uid="{00000000-0002-0000-0200-000005000000}">
      <formula1>Sports_Floor</formula1>
    </dataValidation>
    <dataValidation type="list" allowBlank="1" showInputMessage="1" showErrorMessage="1" promptTitle="Balls" prompt="Please select the Balls from the list." sqref="F63:G63"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5:I106" xr:uid="{00000000-0002-0000-0200-000008000000}">
      <formula1>currency</formula1>
    </dataValidation>
    <dataValidation type="list" allowBlank="1" showInputMessage="1" showErrorMessage="1" sqref="H66" xr:uid="{9F9E5DA7-C1C1-A845-9680-00E989AD3FE5}">
      <formula1>#REF!</formula1>
    </dataValidation>
  </dataValidations>
  <hyperlinks>
    <hyperlink ref="E172" r:id="rId1" xr:uid="{00000000-0004-0000-0200-000000000000}"/>
    <hyperlink ref="F172" r:id="rId2" display="ONLINE ENTRIES ONLY" xr:uid="{00000000-0004-0000-0200-000001000000}"/>
    <hyperlink ref="G204" r:id="rId3" xr:uid="{00000000-0004-0000-0200-000004000000}"/>
  </hyperlinks>
  <printOptions horizontalCentered="1"/>
  <pageMargins left="0" right="0" top="0.39000000000000007" bottom="0.02" header="0" footer="0.2"/>
  <pageSetup paperSize="9" scale="45" fitToHeight="0" orientation="portrait" horizontalDpi="4294967292" verticalDpi="4294967292"/>
  <rowBreaks count="1" manualBreakCount="1">
    <brk id="115" max="9" man="1"/>
  </rowBreaks>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35"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6"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0"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2" id="{29CA6C93-77ED-994F-AB74-0523A15FF7EA}">
            <xm:f>'PLEASE FILL IN HERE FIRST!!!'!$B$5='PLEASE FILL IN HERE FIRST!!!'!$J$13</xm:f>
            <x14:dxf>
              <font>
                <color theme="0"/>
              </font>
              <fill>
                <patternFill patternType="solid">
                  <fgColor indexed="64"/>
                  <bgColor rgb="FFFFC000"/>
                </patternFill>
              </fill>
            </x14:dxf>
          </x14:cfRule>
          <x14:cfRule type="expression" priority="23" id="{4703DA97-B8D6-E74A-BC58-0153D65D66AD}">
            <xm:f>'PLEASE FILL IN HERE FIRST!!!'!$B$5='PLEASE FILL IN HERE FIRST!!!'!$J$11</xm:f>
            <x14:dxf>
              <font>
                <color theme="0"/>
              </font>
              <fill>
                <patternFill patternType="solid">
                  <fgColor indexed="64"/>
                  <bgColor rgb="FFC00000"/>
                </patternFill>
              </fill>
            </x14:dxf>
          </x14:cfRule>
          <x14:cfRule type="expression" priority="24" id="{8B9E5C98-8551-0744-90B6-B491D2CDC7D0}">
            <xm:f>'PLEASE FILL IN HERE FIRST!!!'!$B$5='PLEASE FILL IN HERE FIRST!!!'!$J$9</xm:f>
            <x14:dxf>
              <font>
                <color theme="0"/>
              </font>
              <fill>
                <patternFill patternType="solid">
                  <fgColor indexed="64"/>
                  <bgColor rgb="FF767171"/>
                </patternFill>
              </fill>
            </x14:dxf>
          </x14:cfRule>
          <xm:sqref>A8 A16 A21 A26 A31 A36 A44 A53 A55 A57 A61 A66 A69 A117 A135</xm:sqref>
        </x14:conditionalFormatting>
        <x14:conditionalFormatting xmlns:xm="http://schemas.microsoft.com/office/excel/2006/main">
          <x14:cfRule type="expression" priority="18" id="{D8E70F81-94E3-9649-816A-988FAFC054E7}">
            <xm:f>'PLEASE FILL IN HERE FIRST!!!'!$B$5='PLEASE FILL IN HERE FIRST!!!'!$J$9</xm:f>
            <x14:dxf>
              <font>
                <color theme="0"/>
              </font>
              <fill>
                <patternFill patternType="solid">
                  <fgColor indexed="64"/>
                  <bgColor rgb="FF767171"/>
                </patternFill>
              </fill>
            </x14:dxf>
          </x14:cfRule>
          <x14:cfRule type="expression" priority="19" id="{0E4A3F1F-899A-A743-B912-F455250CDF5F}">
            <xm:f>'PLEASE FILL IN HERE FIRST!!!'!$B$5='PLEASE FILL IN HERE FIRST!!!'!$J$11</xm:f>
            <x14:dxf>
              <font>
                <color theme="0"/>
              </font>
              <fill>
                <patternFill patternType="solid">
                  <fgColor indexed="64"/>
                  <bgColor rgb="FFC00000"/>
                </patternFill>
              </fill>
            </x14:dxf>
          </x14:cfRule>
          <x14:cfRule type="expression" priority="20" id="{97FBCCDE-5BD2-7A4C-A29C-D0B4CDCD1FEF}">
            <xm:f>'PLEASE FILL IN HERE FIRST!!!'!$B$5='PLEASE FILL IN HERE FIRST!!!'!$J$13</xm:f>
            <x14:dxf>
              <font>
                <color theme="0"/>
              </font>
              <fill>
                <patternFill patternType="solid">
                  <fgColor indexed="64"/>
                  <bgColor rgb="FFFFC000"/>
                </patternFill>
              </fill>
            </x14:dxf>
          </x14:cfRule>
          <xm:sqref>A143 A152 A156 A163 A172 A177 A191 A195 A207 A212 A215</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E61</xm:sqref>
        </x14:dataValidation>
        <x14:dataValidation type="list" allowBlank="1" showInputMessage="1" showErrorMessage="1" xr:uid="{00000000-0002-0000-0200-00000A000000}">
          <x14:formula1>
            <xm:f>Listes!$L$2:$L$128</xm:f>
          </x14:formula1>
          <xm:sqref>J61</xm:sqref>
        </x14:dataValidation>
        <x14:dataValidation type="list" allowBlank="1" showInputMessage="1" showErrorMessage="1" xr:uid="{00000000-0002-0000-0200-00000B000000}">
          <x14:formula1>
            <xm:f>INDEX(Listes!$F$2:$F$21,MATCH($F$64,Listes!$E$2:$E$21,0))</xm:f>
          </x14:formula1>
          <xm:sqref>H64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6" customWidth="1"/>
    <col min="8" max="8" width="11.83203125" customWidth="1"/>
    <col min="9" max="9" width="8.6640625" customWidth="1"/>
    <col min="10" max="10" width="8.33203125" style="76" customWidth="1"/>
  </cols>
  <sheetData>
    <row r="1" spans="1:10" s="68" customFormat="1" ht="39" customHeight="1">
      <c r="A1" s="558">
        <f>'PLEASE FILL IN HERE FIRST!!!'!B3</f>
        <v>0</v>
      </c>
      <c r="B1" s="558"/>
      <c r="C1" s="558"/>
      <c r="D1" s="558"/>
      <c r="E1" s="558"/>
      <c r="F1" s="558"/>
      <c r="G1" s="558"/>
      <c r="H1" s="558"/>
      <c r="I1" s="558"/>
      <c r="J1" s="558"/>
    </row>
    <row r="2" spans="1:10" s="68" customFormat="1" ht="39" customHeight="1">
      <c r="A2" s="558" t="s">
        <v>195</v>
      </c>
      <c r="B2" s="558"/>
      <c r="C2" s="558"/>
      <c r="D2" s="558"/>
      <c r="E2" s="558"/>
      <c r="F2" s="558"/>
      <c r="G2" s="558"/>
      <c r="H2" s="558"/>
      <c r="I2" s="558"/>
      <c r="J2" s="558"/>
    </row>
    <row r="3" spans="1:10" ht="16">
      <c r="A3" s="563" t="str">
        <f>'PLEASE FILL IN HERE FIRST!!!'!B5</f>
        <v>Latin American Singles and Mixed Qualification Tournament</v>
      </c>
      <c r="B3" s="563"/>
      <c r="C3" s="563"/>
      <c r="D3" s="563"/>
      <c r="E3" s="563"/>
      <c r="F3" s="563"/>
      <c r="G3" s="563"/>
      <c r="H3" s="563"/>
      <c r="I3" s="563"/>
      <c r="J3" s="84"/>
    </row>
    <row r="4" spans="1:10" ht="16">
      <c r="A4" s="564" t="str">
        <f>'PLEASE FILL IN HERE FIRST!!!'!B7</f>
        <v>Rosario, Argentina</v>
      </c>
      <c r="B4" s="564"/>
      <c r="C4" s="564"/>
      <c r="D4" s="564"/>
      <c r="E4" s="564"/>
      <c r="F4" s="564"/>
      <c r="G4" s="564"/>
      <c r="H4" s="564"/>
      <c r="I4" s="564"/>
      <c r="J4" s="84"/>
    </row>
    <row r="5" spans="1:10" ht="16">
      <c r="A5" s="170"/>
      <c r="B5" s="170"/>
      <c r="C5" s="170"/>
      <c r="D5" s="171">
        <f>'PLEASE FILL IN HERE FIRST!!!'!B9</f>
        <v>44299</v>
      </c>
      <c r="E5" s="172" t="s">
        <v>110</v>
      </c>
      <c r="F5" s="559">
        <f>'PLEASE FILL IN HERE FIRST!!!'!D9</f>
        <v>43938</v>
      </c>
      <c r="G5" s="559"/>
      <c r="H5" s="170"/>
      <c r="I5" s="170"/>
      <c r="J5" s="10"/>
    </row>
    <row r="6" spans="1:10" ht="27" customHeight="1"/>
    <row r="7" spans="1:10" ht="23">
      <c r="A7" s="153" t="s">
        <v>92</v>
      </c>
      <c r="B7" s="560"/>
      <c r="C7" s="561"/>
      <c r="D7" s="561"/>
      <c r="E7" s="561"/>
      <c r="F7" s="561"/>
      <c r="G7" s="561"/>
      <c r="H7" s="561"/>
      <c r="I7" s="562"/>
      <c r="J7" s="79"/>
    </row>
    <row r="9" spans="1:10">
      <c r="A9" s="152" t="s">
        <v>104</v>
      </c>
    </row>
    <row r="10" spans="1:10" ht="14" thickBot="1"/>
    <row r="11" spans="1:10" ht="25" customHeight="1" thickBot="1">
      <c r="B11" s="154"/>
      <c r="C11" s="152"/>
      <c r="D11" s="155" t="s">
        <v>93</v>
      </c>
    </row>
    <row r="12" spans="1:10" ht="17" thickBot="1">
      <c r="B12" s="156"/>
      <c r="C12" s="152"/>
      <c r="D12" s="155"/>
    </row>
    <row r="13" spans="1:10" ht="25" customHeight="1" thickBot="1">
      <c r="B13" s="154"/>
      <c r="C13" s="152"/>
      <c r="D13" s="155" t="s">
        <v>94</v>
      </c>
    </row>
    <row r="14" spans="1:10" ht="17" thickBot="1">
      <c r="B14" s="156"/>
      <c r="C14" s="152"/>
      <c r="D14" s="155"/>
    </row>
    <row r="15" spans="1:10" ht="24" customHeight="1" thickBot="1">
      <c r="B15" s="154"/>
      <c r="C15" s="152"/>
      <c r="D15" s="155" t="s">
        <v>95</v>
      </c>
    </row>
    <row r="16" spans="1:10" ht="17" thickBot="1">
      <c r="B16" s="156"/>
      <c r="C16" s="152"/>
      <c r="D16" s="155"/>
    </row>
    <row r="17" spans="1:10" ht="25" customHeight="1" thickBot="1">
      <c r="B17" s="154"/>
      <c r="C17" s="152"/>
      <c r="D17" s="155" t="s">
        <v>96</v>
      </c>
    </row>
    <row r="19" spans="1:10" s="76" customFormat="1">
      <c r="A19" s="556" t="s">
        <v>0</v>
      </c>
      <c r="B19" s="556"/>
      <c r="C19" s="556"/>
      <c r="D19" s="556"/>
      <c r="E19" s="556"/>
      <c r="F19" s="556"/>
      <c r="G19" s="556"/>
      <c r="H19" s="78" t="e">
        <f>'PLEASE FILL IN HERE FIRST!!!'!$B$47</f>
        <v>#N/A</v>
      </c>
      <c r="I19" s="77" t="str">
        <f>'PLEASE FILL IN HERE FIRST!!!'!$B$43</f>
        <v>US $</v>
      </c>
      <c r="J19" s="77"/>
    </row>
    <row r="20" spans="1:10" s="76" customFormat="1">
      <c r="A20" s="557" t="s">
        <v>1</v>
      </c>
      <c r="B20" s="557"/>
      <c r="C20" s="557"/>
      <c r="D20" s="557"/>
      <c r="E20" s="557"/>
      <c r="F20" s="557"/>
      <c r="G20" s="557"/>
      <c r="H20" s="78" t="e">
        <f>'PLEASE FILL IN HERE FIRST!!!'!B49</f>
        <v>#N/A</v>
      </c>
      <c r="I20" s="77" t="str">
        <f>'PLEASE FILL IN HERE FIRST!!!'!B43</f>
        <v>US $</v>
      </c>
      <c r="J20" s="77"/>
    </row>
    <row r="21" spans="1:10" s="76" customFormat="1"/>
    <row r="22" spans="1:10" s="76" customFormat="1">
      <c r="A22" s="157" t="s">
        <v>186</v>
      </c>
      <c r="B22" s="157"/>
      <c r="C22" s="157"/>
      <c r="D22" s="158" t="e">
        <f>'PLEASE FILL IN HERE FIRST!!!'!B47</f>
        <v>#N/A</v>
      </c>
      <c r="E22" s="159" t="str">
        <f>'PLEASE FILL IN HERE FIRST!!!'!B43</f>
        <v>US $</v>
      </c>
      <c r="F22" s="159" t="s">
        <v>187</v>
      </c>
      <c r="G22" s="159"/>
      <c r="H22" s="160"/>
      <c r="I22" s="160"/>
      <c r="J22" s="160"/>
    </row>
    <row r="23" spans="1:10">
      <c r="A23" s="159" t="s">
        <v>188</v>
      </c>
      <c r="B23" s="160"/>
      <c r="C23" s="160"/>
      <c r="D23" s="160"/>
      <c r="E23" s="160"/>
      <c r="F23" s="160"/>
      <c r="G23" s="160"/>
      <c r="H23" s="160"/>
      <c r="I23" s="160"/>
      <c r="J23" s="160"/>
    </row>
    <row r="24" spans="1:10" ht="14" thickBot="1">
      <c r="A24" s="160"/>
      <c r="B24" s="160"/>
      <c r="C24" s="160"/>
      <c r="D24" s="160"/>
      <c r="E24" s="160"/>
      <c r="F24" s="160"/>
      <c r="G24" s="160"/>
      <c r="H24" s="160"/>
      <c r="I24" s="160"/>
      <c r="J24" s="160"/>
    </row>
    <row r="25" spans="1:10" ht="25" customHeight="1" thickBot="1">
      <c r="A25" s="160"/>
      <c r="B25" s="161"/>
      <c r="C25" s="160"/>
      <c r="D25" s="157" t="s">
        <v>97</v>
      </c>
      <c r="E25" s="160" t="s">
        <v>189</v>
      </c>
      <c r="F25" s="162">
        <f>Prospectus!H87</f>
        <v>140</v>
      </c>
      <c r="G25" s="159" t="str">
        <f>'PLEASE FILL IN HERE FIRST!!!'!$B$43</f>
        <v>US $</v>
      </c>
      <c r="H25" s="160" t="s">
        <v>190</v>
      </c>
      <c r="I25" s="162">
        <f>Prospectus!H123</f>
        <v>0</v>
      </c>
      <c r="J25" s="159" t="str">
        <f>'PLEASE FILL IN HERE FIRST!!!'!$B$43</f>
        <v>US $</v>
      </c>
    </row>
    <row r="26" spans="1:10" ht="14" thickBot="1">
      <c r="A26" s="160"/>
      <c r="B26" s="160"/>
      <c r="C26" s="160"/>
      <c r="D26" s="163" t="s">
        <v>108</v>
      </c>
      <c r="E26" s="160"/>
      <c r="F26" s="160"/>
      <c r="G26" s="160"/>
      <c r="H26" s="160"/>
      <c r="I26" s="160"/>
      <c r="J26" s="160"/>
    </row>
    <row r="27" spans="1:10" ht="25" customHeight="1" thickBot="1">
      <c r="A27" s="160"/>
      <c r="B27" s="161"/>
      <c r="C27" s="160"/>
      <c r="D27" s="157" t="s">
        <v>98</v>
      </c>
      <c r="E27" s="160" t="s">
        <v>189</v>
      </c>
      <c r="F27" s="162">
        <f>Prospectus!H88</f>
        <v>90</v>
      </c>
      <c r="G27" s="159" t="str">
        <f>'PLEASE FILL IN HERE FIRST!!!'!$B$43</f>
        <v>US $</v>
      </c>
      <c r="H27" s="160" t="s">
        <v>190</v>
      </c>
      <c r="I27" s="162">
        <f>Prospectus!H124</f>
        <v>0</v>
      </c>
      <c r="J27" s="159" t="str">
        <f>'PLEASE FILL IN HERE FIRST!!!'!$B$43</f>
        <v>US $</v>
      </c>
    </row>
    <row r="28" spans="1:10">
      <c r="A28" s="160"/>
      <c r="B28" s="160"/>
      <c r="C28" s="160"/>
      <c r="D28" s="160"/>
      <c r="E28" s="160"/>
      <c r="F28" s="160"/>
      <c r="G28" s="160"/>
      <c r="H28" s="160"/>
      <c r="I28" s="164"/>
      <c r="J28" s="160"/>
    </row>
    <row r="29" spans="1:10" ht="14" thickBot="1">
      <c r="A29" s="160"/>
      <c r="B29" s="160"/>
      <c r="C29" s="160"/>
      <c r="D29" s="160"/>
      <c r="E29" s="160"/>
      <c r="F29" s="160"/>
      <c r="G29" s="160"/>
      <c r="H29" s="160"/>
      <c r="I29" s="160"/>
      <c r="J29" s="160"/>
    </row>
    <row r="30" spans="1:10" ht="25" customHeight="1" thickBot="1">
      <c r="A30" s="165" t="s">
        <v>99</v>
      </c>
      <c r="B30" s="161"/>
      <c r="C30" s="160"/>
      <c r="D30" s="160" t="s">
        <v>100</v>
      </c>
      <c r="E30" s="160"/>
      <c r="F30" s="160"/>
      <c r="G30" s="160"/>
      <c r="H30" s="160"/>
      <c r="I30" s="160"/>
      <c r="J30" s="160"/>
    </row>
    <row r="31" spans="1:10">
      <c r="A31" s="160"/>
      <c r="B31" s="160"/>
      <c r="C31" s="160"/>
      <c r="D31" s="160"/>
      <c r="E31" s="160"/>
      <c r="F31" s="160"/>
      <c r="G31" s="160"/>
      <c r="H31" s="160"/>
      <c r="I31" s="160"/>
      <c r="J31" s="160"/>
    </row>
    <row r="32" spans="1:10">
      <c r="A32" s="566"/>
      <c r="B32" s="567"/>
      <c r="C32" s="567"/>
      <c r="D32" s="568"/>
      <c r="E32" s="160"/>
      <c r="F32" s="581"/>
      <c r="G32" s="582"/>
      <c r="H32" s="582"/>
      <c r="I32" s="582"/>
      <c r="J32" s="583"/>
    </row>
    <row r="33" spans="1:10">
      <c r="A33" s="569"/>
      <c r="B33" s="570"/>
      <c r="C33" s="570"/>
      <c r="D33" s="571"/>
      <c r="E33" s="160"/>
      <c r="F33" s="577" t="s">
        <v>102</v>
      </c>
      <c r="G33" s="577"/>
      <c r="H33" s="577"/>
      <c r="I33" s="577"/>
      <c r="J33" s="166"/>
    </row>
    <row r="34" spans="1:10">
      <c r="A34" s="569"/>
      <c r="B34" s="570"/>
      <c r="C34" s="570"/>
      <c r="D34" s="571"/>
      <c r="E34" s="160"/>
      <c r="F34" s="167"/>
      <c r="G34" s="167"/>
      <c r="H34" s="167"/>
      <c r="I34" s="167"/>
      <c r="J34" s="167"/>
    </row>
    <row r="35" spans="1:10">
      <c r="A35" s="569"/>
      <c r="B35" s="570"/>
      <c r="C35" s="570"/>
      <c r="D35" s="571"/>
      <c r="E35" s="160"/>
      <c r="F35" s="167"/>
      <c r="G35" s="167"/>
      <c r="H35" s="167"/>
      <c r="I35" s="167"/>
      <c r="J35" s="167"/>
    </row>
    <row r="36" spans="1:10">
      <c r="A36" s="569"/>
      <c r="B36" s="570"/>
      <c r="C36" s="570"/>
      <c r="D36" s="571"/>
      <c r="E36" s="160"/>
      <c r="F36" s="167"/>
      <c r="G36" s="167"/>
      <c r="H36" s="167"/>
      <c r="I36" s="167"/>
      <c r="J36" s="167"/>
    </row>
    <row r="37" spans="1:10">
      <c r="A37" s="572"/>
      <c r="B37" s="573"/>
      <c r="C37" s="573"/>
      <c r="D37" s="574"/>
      <c r="E37" s="160"/>
      <c r="F37" s="581"/>
      <c r="G37" s="582"/>
      <c r="H37" s="582"/>
      <c r="I37" s="582"/>
      <c r="J37" s="583"/>
    </row>
    <row r="38" spans="1:10">
      <c r="A38" s="575" t="s">
        <v>103</v>
      </c>
      <c r="B38" s="575"/>
      <c r="C38" s="575"/>
      <c r="D38" s="575"/>
      <c r="E38" s="160"/>
      <c r="F38" s="576" t="s">
        <v>101</v>
      </c>
      <c r="G38" s="576"/>
      <c r="H38" s="576"/>
      <c r="I38" s="576"/>
      <c r="J38" s="168"/>
    </row>
    <row r="39" spans="1:10">
      <c r="A39" s="160"/>
      <c r="B39" s="160"/>
      <c r="C39" s="160"/>
      <c r="D39" s="160"/>
      <c r="E39" s="160"/>
      <c r="F39" s="160"/>
      <c r="G39" s="160"/>
      <c r="H39" s="160"/>
      <c r="I39" s="160"/>
      <c r="J39" s="160"/>
    </row>
    <row r="40" spans="1:10">
      <c r="A40" s="160" t="s">
        <v>107</v>
      </c>
      <c r="B40" s="160"/>
      <c r="C40" s="160"/>
      <c r="D40" s="160"/>
      <c r="E40" s="160"/>
      <c r="F40" s="160"/>
      <c r="G40" s="160"/>
      <c r="H40" s="585">
        <f>'PLEASE FILL IN HERE FIRST!!!'!B31</f>
        <v>0</v>
      </c>
      <c r="I40" s="586"/>
      <c r="J40" s="586"/>
    </row>
    <row r="41" spans="1:10">
      <c r="A41" s="160"/>
      <c r="B41" s="160"/>
      <c r="C41" s="160"/>
      <c r="D41" s="160"/>
      <c r="E41" s="160"/>
      <c r="F41" s="160"/>
      <c r="G41" s="160"/>
      <c r="H41" s="160"/>
      <c r="I41" s="160"/>
      <c r="J41" s="160"/>
    </row>
    <row r="42" spans="1:10">
      <c r="A42" s="169" t="s">
        <v>105</v>
      </c>
      <c r="B42" s="578">
        <f>'PLEASE FILL IN HERE FIRST!!!'!B27</f>
        <v>0</v>
      </c>
      <c r="C42" s="579"/>
      <c r="D42" s="580"/>
      <c r="E42" s="169" t="s">
        <v>106</v>
      </c>
      <c r="F42" s="584">
        <f>Accommodation!B56</f>
        <v>0</v>
      </c>
      <c r="G42" s="579"/>
      <c r="H42" s="579"/>
      <c r="I42" s="579"/>
      <c r="J42" s="580"/>
    </row>
    <row r="45" spans="1:10">
      <c r="F45" s="565"/>
      <c r="G45" s="565"/>
      <c r="H45" s="565"/>
      <c r="I45" s="565"/>
    </row>
  </sheetData>
  <sheetProtection password="CA4D" sheet="1" objects="1" scenarios="1" selectLockedCells="1"/>
  <mergeCells count="18">
    <mergeCell ref="F45:I45"/>
    <mergeCell ref="A32:D37"/>
    <mergeCell ref="A38:D38"/>
    <mergeCell ref="F38:I38"/>
    <mergeCell ref="F33:I33"/>
    <mergeCell ref="B42:D42"/>
    <mergeCell ref="F32:J32"/>
    <mergeCell ref="F37:J37"/>
    <mergeCell ref="F42:J42"/>
    <mergeCell ref="H40:J40"/>
    <mergeCell ref="A19:G19"/>
    <mergeCell ref="A20:G20"/>
    <mergeCell ref="A2:J2"/>
    <mergeCell ref="F5:G5"/>
    <mergeCell ref="A1:J1"/>
    <mergeCell ref="B7:I7"/>
    <mergeCell ref="A3:I3"/>
    <mergeCell ref="A4:I4"/>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S55"/>
  <sheetViews>
    <sheetView showGridLines="0" tabSelected="1" zoomScale="90" zoomScaleNormal="90" zoomScalePageLayoutView="90" workbookViewId="0">
      <selection activeCell="C7" sqref="C7:N7"/>
    </sheetView>
  </sheetViews>
  <sheetFormatPr baseColWidth="10" defaultColWidth="10.83203125" defaultRowHeight="13"/>
  <cols>
    <col min="1" max="1" width="19.6640625" style="53" customWidth="1"/>
    <col min="2" max="2" width="20.5" style="53" customWidth="1"/>
    <col min="3" max="3" width="18.5" style="53" customWidth="1"/>
    <col min="4" max="4" width="8.83203125" style="53" customWidth="1"/>
    <col min="5" max="5" width="10.33203125" style="53" bestFit="1" customWidth="1"/>
    <col min="6" max="6" width="19.33203125" style="53" bestFit="1" customWidth="1"/>
    <col min="7" max="7" width="13.5" style="53" bestFit="1" customWidth="1"/>
    <col min="8" max="8" width="16.1640625" style="53" hidden="1" customWidth="1"/>
    <col min="9" max="9" width="16.1640625" style="53" customWidth="1"/>
    <col min="10" max="10" width="7.33203125" style="53" customWidth="1"/>
    <col min="11" max="11" width="21" style="53" customWidth="1"/>
    <col min="12" max="12" width="11.6640625" style="53" bestFit="1" customWidth="1"/>
    <col min="13" max="13" width="14.6640625" style="53" customWidth="1"/>
    <col min="14" max="14" width="17" style="53" hidden="1" customWidth="1"/>
    <col min="15" max="16" width="11.5" style="53" customWidth="1"/>
    <col min="17" max="17" width="17.1640625" style="53" customWidth="1"/>
    <col min="18" max="19" width="10.83203125" style="50" customWidth="1"/>
    <col min="20" max="22" width="10.83203125" style="53" customWidth="1"/>
    <col min="23" max="16384" width="10.83203125" style="53"/>
  </cols>
  <sheetData>
    <row r="1" spans="1:19" ht="26">
      <c r="A1" s="601" t="str">
        <f>'PLEASE FILL IN HERE FIRST!!!'!B5</f>
        <v>Latin American Singles and Mixed Qualification Tournament</v>
      </c>
      <c r="B1" s="601"/>
      <c r="C1" s="601"/>
      <c r="D1" s="601"/>
      <c r="E1" s="601"/>
      <c r="F1" s="601"/>
      <c r="G1" s="601"/>
      <c r="H1" s="601"/>
      <c r="I1" s="601"/>
      <c r="J1" s="601"/>
      <c r="K1" s="601"/>
      <c r="L1" s="601"/>
      <c r="M1" s="601"/>
      <c r="N1" s="601"/>
    </row>
    <row r="2" spans="1:19" ht="26">
      <c r="A2" s="601" t="s">
        <v>196</v>
      </c>
      <c r="B2" s="601"/>
      <c r="C2" s="601"/>
      <c r="D2" s="601"/>
      <c r="E2" s="601"/>
      <c r="F2" s="601"/>
      <c r="G2" s="601"/>
      <c r="H2" s="601"/>
      <c r="I2" s="601"/>
      <c r="J2" s="601"/>
      <c r="K2" s="601"/>
      <c r="L2" s="601"/>
      <c r="M2" s="601"/>
      <c r="N2" s="601"/>
    </row>
    <row r="3" spans="1:19" ht="23" hidden="1">
      <c r="A3" s="602" t="str">
        <f>'PLEASE FILL IN HERE FIRST!!!'!B5</f>
        <v>Latin American Singles and Mixed Qualification Tournament</v>
      </c>
      <c r="B3" s="602"/>
      <c r="C3" s="602"/>
      <c r="D3" s="602"/>
      <c r="E3" s="602"/>
      <c r="F3" s="602"/>
      <c r="G3" s="602"/>
      <c r="H3" s="602"/>
      <c r="I3" s="602"/>
      <c r="J3" s="602"/>
      <c r="K3" s="602"/>
      <c r="L3" s="602"/>
      <c r="M3" s="602"/>
      <c r="N3" s="602"/>
    </row>
    <row r="4" spans="1:19" s="205" customFormat="1" ht="25" customHeight="1">
      <c r="A4" s="603" t="str">
        <f>'PLEASE FILL IN HERE FIRST!!!'!B7</f>
        <v>Rosario, Argentina</v>
      </c>
      <c r="B4" s="603"/>
      <c r="C4" s="603"/>
      <c r="D4" s="603"/>
      <c r="E4" s="603"/>
      <c r="F4" s="603"/>
      <c r="G4" s="603"/>
      <c r="H4" s="603"/>
      <c r="I4" s="603"/>
      <c r="J4" s="603"/>
      <c r="K4" s="603"/>
      <c r="L4" s="603"/>
      <c r="M4" s="603"/>
      <c r="N4" s="603"/>
      <c r="R4" s="204"/>
      <c r="S4" s="204"/>
    </row>
    <row r="5" spans="1:19" s="257" customFormat="1" ht="23" customHeight="1">
      <c r="A5" s="431" t="s">
        <v>567</v>
      </c>
      <c r="B5" s="432">
        <f>'PLEASE FILL IN HERE FIRST!!!'!B9</f>
        <v>44299</v>
      </c>
      <c r="C5" s="433" t="s">
        <v>110</v>
      </c>
      <c r="D5" s="605">
        <f>'PLEASE FILL IN HERE FIRST!!!'!D9</f>
        <v>43938</v>
      </c>
      <c r="E5" s="605"/>
      <c r="F5" s="435"/>
      <c r="G5" s="436"/>
      <c r="H5" s="604"/>
      <c r="I5" s="604"/>
      <c r="J5" s="435"/>
      <c r="K5" s="435"/>
      <c r="L5" s="438"/>
      <c r="M5" s="455"/>
      <c r="N5" s="454"/>
      <c r="R5" s="258"/>
      <c r="S5" s="258"/>
    </row>
    <row r="6" spans="1:19" ht="9" customHeight="1">
      <c r="A6" s="429"/>
      <c r="B6" s="429"/>
      <c r="C6" s="429"/>
      <c r="D6" s="429"/>
      <c r="E6" s="429"/>
      <c r="F6" s="429"/>
      <c r="G6" s="429"/>
      <c r="H6" s="429"/>
      <c r="I6" s="429"/>
      <c r="J6" s="429"/>
      <c r="K6" s="429"/>
      <c r="L6" s="429"/>
      <c r="M6" s="429"/>
      <c r="N6" s="429"/>
    </row>
    <row r="7" spans="1:19" ht="23" customHeight="1">
      <c r="A7" s="590" t="s">
        <v>586</v>
      </c>
      <c r="B7" s="591"/>
      <c r="C7" s="592" t="s">
        <v>439</v>
      </c>
      <c r="D7" s="593"/>
      <c r="E7" s="593"/>
      <c r="F7" s="593"/>
      <c r="G7" s="593"/>
      <c r="H7" s="593"/>
      <c r="I7" s="593"/>
      <c r="J7" s="593"/>
      <c r="K7" s="593"/>
      <c r="L7" s="593"/>
      <c r="M7" s="593"/>
      <c r="N7" s="594"/>
    </row>
    <row r="8" spans="1:19" ht="10" customHeight="1">
      <c r="A8" s="430"/>
      <c r="B8" s="430"/>
      <c r="C8" s="428"/>
      <c r="D8" s="428"/>
      <c r="E8" s="428"/>
      <c r="F8" s="428"/>
      <c r="G8" s="428"/>
      <c r="H8" s="428"/>
      <c r="I8" s="428"/>
      <c r="J8" s="428"/>
      <c r="K8" s="428"/>
      <c r="L8" s="428"/>
      <c r="M8" s="428"/>
      <c r="N8" s="428"/>
    </row>
    <row r="9" spans="1:19" ht="27" customHeight="1">
      <c r="A9" s="600" t="s">
        <v>581</v>
      </c>
      <c r="B9" s="600"/>
      <c r="C9" s="600"/>
      <c r="D9" s="600"/>
      <c r="E9" s="600"/>
      <c r="F9" s="600"/>
      <c r="G9" s="600"/>
      <c r="H9" s="600"/>
      <c r="I9" s="600"/>
      <c r="J9" s="600"/>
      <c r="K9" s="600"/>
      <c r="L9" s="600"/>
      <c r="M9" s="600"/>
      <c r="N9" s="600"/>
    </row>
    <row r="10" spans="1:19">
      <c r="A10" s="100"/>
      <c r="B10" s="100"/>
      <c r="C10" s="100"/>
      <c r="D10" s="89"/>
      <c r="E10" s="100"/>
      <c r="F10" s="100"/>
      <c r="G10" s="100"/>
      <c r="H10" s="100"/>
      <c r="I10" s="100"/>
      <c r="J10" s="100"/>
      <c r="K10" s="100"/>
      <c r="L10" s="100"/>
      <c r="M10" s="100"/>
    </row>
    <row r="11" spans="1:19" ht="14" customHeight="1">
      <c r="A11" s="597" t="s">
        <v>327</v>
      </c>
      <c r="B11" s="597" t="s">
        <v>431</v>
      </c>
      <c r="C11" s="597" t="s">
        <v>111</v>
      </c>
      <c r="D11" s="597" t="s">
        <v>433</v>
      </c>
      <c r="E11" s="597" t="s">
        <v>114</v>
      </c>
      <c r="F11" s="216" t="s">
        <v>19</v>
      </c>
      <c r="G11" s="216" t="s">
        <v>20</v>
      </c>
      <c r="H11" s="216" t="s">
        <v>57</v>
      </c>
      <c r="I11" s="216" t="s">
        <v>573</v>
      </c>
      <c r="J11" s="597" t="s">
        <v>54</v>
      </c>
      <c r="K11" s="597" t="s">
        <v>132</v>
      </c>
      <c r="L11" s="216" t="s">
        <v>133</v>
      </c>
      <c r="M11" s="216" t="s">
        <v>573</v>
      </c>
      <c r="N11" s="218" t="s">
        <v>569</v>
      </c>
    </row>
    <row r="12" spans="1:19" ht="24" customHeight="1">
      <c r="A12" s="598"/>
      <c r="B12" s="598"/>
      <c r="C12" s="598"/>
      <c r="D12" s="598"/>
      <c r="E12" s="598"/>
      <c r="F12" s="248" t="s">
        <v>121</v>
      </c>
      <c r="G12" s="248" t="s">
        <v>121</v>
      </c>
      <c r="H12" s="249" t="s">
        <v>200</v>
      </c>
      <c r="I12" s="248" t="s">
        <v>201</v>
      </c>
      <c r="J12" s="598"/>
      <c r="K12" s="598"/>
      <c r="L12" s="216"/>
      <c r="M12" s="219" t="str">
        <f>'PLEASE FILL IN HERE FIRST!!!'!B43</f>
        <v>US $</v>
      </c>
      <c r="N12" s="219" t="str">
        <f>'PLEASE FILL IN HERE FIRST!!!'!B43</f>
        <v>US $</v>
      </c>
    </row>
    <row r="13" spans="1:19" ht="20.25" customHeight="1">
      <c r="A13" s="211" t="s">
        <v>124</v>
      </c>
      <c r="B13" s="212" t="s">
        <v>431</v>
      </c>
      <c r="C13" s="212" t="s">
        <v>111</v>
      </c>
      <c r="D13" s="213" t="s">
        <v>199</v>
      </c>
      <c r="E13" s="213" t="s">
        <v>28</v>
      </c>
      <c r="F13" s="214">
        <v>43935</v>
      </c>
      <c r="G13" s="214">
        <v>43941</v>
      </c>
      <c r="H13" s="213" t="s">
        <v>29</v>
      </c>
      <c r="I13" s="213"/>
      <c r="J13" s="213" t="s">
        <v>55</v>
      </c>
      <c r="K13" s="213" t="s">
        <v>432</v>
      </c>
      <c r="L13" s="213">
        <v>4</v>
      </c>
      <c r="M13" s="215" t="str">
        <f>IF(AND(E13="ACC",I13="x",J13="SR"),180*L13,IF(AND(E13="ACC",I13="x",J13="DR"),140*L13,IF(AND(E13="PLA",I13="x",J13="SR"),140*L13,IF(AND(E13="PLA",I13="x",J13="DR"),90*L13,IF(AND(E13="COA",I13="x",J13="SR"),140*L13,IF(AND(E13="COA",I13="x",J13="DR"),90*L13,IF(AND(E13="DEL",I13="x",J13="SR"),140*L13,IF(AND(E13="DEL",I13="x",J13="DR"),90*L13," "))))))))</f>
        <v xml:space="preserve"> </v>
      </c>
      <c r="N13" s="215">
        <v>0</v>
      </c>
    </row>
    <row r="14" spans="1:19" ht="19.5" customHeight="1">
      <c r="A14" s="216">
        <v>1</v>
      </c>
      <c r="B14" s="419"/>
      <c r="C14" s="419"/>
      <c r="D14" s="420"/>
      <c r="E14" s="420"/>
      <c r="F14" s="421"/>
      <c r="G14" s="421"/>
      <c r="H14" s="420"/>
      <c r="I14" s="444" t="s">
        <v>568</v>
      </c>
      <c r="J14" s="420"/>
      <c r="K14" s="422"/>
      <c r="L14" s="216" t="str">
        <f t="shared" ref="L14:L43" si="0">IF(AND(F14&lt;&gt;0,G14&lt;&gt;0),G14-F14,"")</f>
        <v/>
      </c>
      <c r="M14" s="217" t="str">
        <f>IF(AND(E14="ACC",I14="x",J14="SR"),190*L14,IF(AND(E14="ACC",I14="x",J14="DR"),140*L14,IF(AND(E14="PLA",I14="x",J14="SR"),180*L14,IF(AND(E14="PLA",I14="x",J14="DR"),130*L14,IF(AND(E14="COA",I14="x",J14="SR"),180*L14,IF(AND(E14="COA",I14="x",J14="DR"),130*L14,IF(AND(E14="DEL",I14="x",J14="SR"),180*L14,IF(AND(E14="DEL",I14="x",J14="DR"),130*L14," "))))))))</f>
        <v xml:space="preserve"> </v>
      </c>
      <c r="N14" s="459"/>
      <c r="Q14" s="53" t="str">
        <f>$B14&amp;" "&amp;$C14</f>
        <v xml:space="preserve"> </v>
      </c>
    </row>
    <row r="15" spans="1:19" ht="19.5" customHeight="1">
      <c r="A15" s="216">
        <v>2</v>
      </c>
      <c r="B15" s="419"/>
      <c r="C15" s="419"/>
      <c r="D15" s="420"/>
      <c r="E15" s="420"/>
      <c r="F15" s="421"/>
      <c r="G15" s="421"/>
      <c r="H15" s="420"/>
      <c r="I15" s="444" t="s">
        <v>568</v>
      </c>
      <c r="J15" s="420"/>
      <c r="K15" s="422"/>
      <c r="L15" s="216" t="str">
        <f t="shared" si="0"/>
        <v/>
      </c>
      <c r="M15" s="217" t="str">
        <f t="shared" ref="M15:M33" si="1">IF(AND(E15="ACC",I15="x",J15="SR"),190*L15,IF(AND(E15="ACC",I15="x",J15="DR"),140*L15,IF(AND(E15="PLA",I15="x",J15="SR"),180*L15,IF(AND(E15="PLA",I15="x",J15="DR"),130*L15,IF(AND(E15="COA",I15="x",J15="SR"),180*L15,IF(AND(E15="COA",I15="x",J15="DR"),130*L15,IF(AND(E15="DEL",I15="x",J15="SR"),180*L15,IF(AND(E15="DEL",I15="x",J15="DR"),130*L15," "))))))))</f>
        <v xml:space="preserve"> </v>
      </c>
      <c r="N15" s="459"/>
      <c r="Q15" s="53" t="str">
        <f t="shared" ref="Q15:Q50" si="2">$B15&amp;" "&amp;$C15</f>
        <v xml:space="preserve"> </v>
      </c>
    </row>
    <row r="16" spans="1:19" ht="19.5" customHeight="1">
      <c r="A16" s="216">
        <v>3</v>
      </c>
      <c r="B16" s="419"/>
      <c r="C16" s="419"/>
      <c r="D16" s="420"/>
      <c r="E16" s="420"/>
      <c r="F16" s="421"/>
      <c r="G16" s="421"/>
      <c r="H16" s="420"/>
      <c r="I16" s="444" t="s">
        <v>568</v>
      </c>
      <c r="J16" s="420"/>
      <c r="K16" s="422"/>
      <c r="L16" s="216" t="str">
        <f t="shared" si="0"/>
        <v/>
      </c>
      <c r="M16" s="217" t="str">
        <f t="shared" si="1"/>
        <v xml:space="preserve"> </v>
      </c>
      <c r="N16" s="459"/>
      <c r="Q16" s="53" t="str">
        <f t="shared" si="2"/>
        <v xml:space="preserve"> </v>
      </c>
    </row>
    <row r="17" spans="1:17" ht="19.5" customHeight="1">
      <c r="A17" s="216">
        <v>4</v>
      </c>
      <c r="B17" s="419"/>
      <c r="C17" s="419"/>
      <c r="D17" s="420"/>
      <c r="E17" s="420"/>
      <c r="F17" s="421"/>
      <c r="G17" s="421"/>
      <c r="H17" s="420"/>
      <c r="I17" s="444" t="s">
        <v>568</v>
      </c>
      <c r="J17" s="420"/>
      <c r="K17" s="422"/>
      <c r="L17" s="216" t="str">
        <f t="shared" si="0"/>
        <v/>
      </c>
      <c r="M17" s="217" t="str">
        <f t="shared" si="1"/>
        <v xml:space="preserve"> </v>
      </c>
      <c r="N17" s="459"/>
      <c r="Q17" s="53" t="str">
        <f t="shared" si="2"/>
        <v xml:space="preserve"> </v>
      </c>
    </row>
    <row r="18" spans="1:17" ht="19.5" customHeight="1">
      <c r="A18" s="216">
        <v>5</v>
      </c>
      <c r="B18" s="419"/>
      <c r="C18" s="419"/>
      <c r="D18" s="420"/>
      <c r="E18" s="420"/>
      <c r="F18" s="421"/>
      <c r="G18" s="421"/>
      <c r="H18" s="420"/>
      <c r="I18" s="444" t="s">
        <v>568</v>
      </c>
      <c r="J18" s="420"/>
      <c r="K18" s="422"/>
      <c r="L18" s="216" t="str">
        <f t="shared" si="0"/>
        <v/>
      </c>
      <c r="M18" s="217" t="str">
        <f t="shared" si="1"/>
        <v xml:space="preserve"> </v>
      </c>
      <c r="N18" s="459"/>
      <c r="Q18" s="53" t="str">
        <f t="shared" si="2"/>
        <v xml:space="preserve"> </v>
      </c>
    </row>
    <row r="19" spans="1:17" ht="19.5" customHeight="1">
      <c r="A19" s="216">
        <v>6</v>
      </c>
      <c r="B19" s="419"/>
      <c r="C19" s="419"/>
      <c r="D19" s="420"/>
      <c r="E19" s="420"/>
      <c r="F19" s="421"/>
      <c r="G19" s="421"/>
      <c r="H19" s="420"/>
      <c r="I19" s="444" t="s">
        <v>568</v>
      </c>
      <c r="J19" s="420"/>
      <c r="K19" s="422"/>
      <c r="L19" s="216" t="str">
        <f t="shared" si="0"/>
        <v/>
      </c>
      <c r="M19" s="217" t="str">
        <f t="shared" si="1"/>
        <v xml:space="preserve"> </v>
      </c>
      <c r="N19" s="459"/>
      <c r="Q19" s="53" t="str">
        <f t="shared" si="2"/>
        <v xml:space="preserve"> </v>
      </c>
    </row>
    <row r="20" spans="1:17" ht="19.5" customHeight="1">
      <c r="A20" s="216">
        <v>7</v>
      </c>
      <c r="B20" s="419"/>
      <c r="C20" s="419"/>
      <c r="D20" s="420"/>
      <c r="E20" s="420"/>
      <c r="F20" s="421"/>
      <c r="G20" s="421"/>
      <c r="H20" s="420"/>
      <c r="I20" s="444" t="s">
        <v>568</v>
      </c>
      <c r="J20" s="420"/>
      <c r="K20" s="422"/>
      <c r="L20" s="216" t="str">
        <f t="shared" si="0"/>
        <v/>
      </c>
      <c r="M20" s="217" t="str">
        <f t="shared" si="1"/>
        <v xml:space="preserve"> </v>
      </c>
      <c r="N20" s="459"/>
      <c r="Q20" s="53" t="str">
        <f t="shared" si="2"/>
        <v xml:space="preserve"> </v>
      </c>
    </row>
    <row r="21" spans="1:17" ht="19.5" customHeight="1">
      <c r="A21" s="216">
        <v>8</v>
      </c>
      <c r="B21" s="419"/>
      <c r="C21" s="419"/>
      <c r="D21" s="420"/>
      <c r="E21" s="420"/>
      <c r="F21" s="421"/>
      <c r="G21" s="421"/>
      <c r="H21" s="420"/>
      <c r="I21" s="444" t="s">
        <v>568</v>
      </c>
      <c r="J21" s="420"/>
      <c r="K21" s="422"/>
      <c r="L21" s="216" t="str">
        <f t="shared" si="0"/>
        <v/>
      </c>
      <c r="M21" s="217" t="str">
        <f t="shared" si="1"/>
        <v xml:space="preserve"> </v>
      </c>
      <c r="N21" s="459"/>
      <c r="Q21" s="53" t="str">
        <f t="shared" si="2"/>
        <v xml:space="preserve"> </v>
      </c>
    </row>
    <row r="22" spans="1:17" ht="19.5" customHeight="1">
      <c r="A22" s="216">
        <v>9</v>
      </c>
      <c r="B22" s="419"/>
      <c r="C22" s="419"/>
      <c r="D22" s="420"/>
      <c r="E22" s="420"/>
      <c r="F22" s="421"/>
      <c r="G22" s="421"/>
      <c r="H22" s="420"/>
      <c r="I22" s="444" t="s">
        <v>568</v>
      </c>
      <c r="J22" s="420"/>
      <c r="K22" s="422"/>
      <c r="L22" s="216" t="str">
        <f t="shared" si="0"/>
        <v/>
      </c>
      <c r="M22" s="217" t="str">
        <f t="shared" si="1"/>
        <v xml:space="preserve"> </v>
      </c>
      <c r="N22" s="459"/>
      <c r="Q22" s="53" t="str">
        <f t="shared" si="2"/>
        <v xml:space="preserve"> </v>
      </c>
    </row>
    <row r="23" spans="1:17" ht="19.5" customHeight="1">
      <c r="A23" s="216">
        <v>10</v>
      </c>
      <c r="B23" s="419"/>
      <c r="C23" s="419"/>
      <c r="D23" s="420"/>
      <c r="E23" s="420"/>
      <c r="F23" s="421"/>
      <c r="G23" s="421"/>
      <c r="H23" s="420"/>
      <c r="I23" s="444" t="s">
        <v>568</v>
      </c>
      <c r="J23" s="420"/>
      <c r="K23" s="422"/>
      <c r="L23" s="216" t="str">
        <f t="shared" si="0"/>
        <v/>
      </c>
      <c r="M23" s="217" t="str">
        <f t="shared" si="1"/>
        <v xml:space="preserve"> </v>
      </c>
      <c r="N23" s="459"/>
      <c r="Q23" s="53" t="str">
        <f t="shared" si="2"/>
        <v xml:space="preserve"> </v>
      </c>
    </row>
    <row r="24" spans="1:17" ht="19.5" customHeight="1">
      <c r="A24" s="216">
        <v>11</v>
      </c>
      <c r="B24" s="419"/>
      <c r="C24" s="419"/>
      <c r="D24" s="420"/>
      <c r="E24" s="420"/>
      <c r="F24" s="421"/>
      <c r="G24" s="421"/>
      <c r="H24" s="420"/>
      <c r="I24" s="444" t="s">
        <v>568</v>
      </c>
      <c r="J24" s="420"/>
      <c r="K24" s="422"/>
      <c r="L24" s="216" t="str">
        <f t="shared" si="0"/>
        <v/>
      </c>
      <c r="M24" s="217" t="str">
        <f t="shared" si="1"/>
        <v xml:space="preserve"> </v>
      </c>
      <c r="N24" s="459"/>
      <c r="Q24" s="53" t="str">
        <f t="shared" si="2"/>
        <v xml:space="preserve"> </v>
      </c>
    </row>
    <row r="25" spans="1:17" ht="19.5" customHeight="1">
      <c r="A25" s="216">
        <v>12</v>
      </c>
      <c r="B25" s="419"/>
      <c r="C25" s="419"/>
      <c r="D25" s="420"/>
      <c r="E25" s="420"/>
      <c r="F25" s="421"/>
      <c r="G25" s="421"/>
      <c r="H25" s="420"/>
      <c r="I25" s="444" t="s">
        <v>568</v>
      </c>
      <c r="J25" s="420"/>
      <c r="K25" s="422"/>
      <c r="L25" s="216" t="str">
        <f t="shared" si="0"/>
        <v/>
      </c>
      <c r="M25" s="217" t="str">
        <f t="shared" si="1"/>
        <v xml:space="preserve"> </v>
      </c>
      <c r="N25" s="459"/>
      <c r="Q25" s="53" t="str">
        <f t="shared" si="2"/>
        <v xml:space="preserve"> </v>
      </c>
    </row>
    <row r="26" spans="1:17" ht="19.5" customHeight="1">
      <c r="A26" s="216">
        <v>13</v>
      </c>
      <c r="B26" s="419"/>
      <c r="C26" s="419"/>
      <c r="D26" s="420"/>
      <c r="E26" s="420"/>
      <c r="F26" s="421"/>
      <c r="G26" s="421"/>
      <c r="H26" s="420"/>
      <c r="I26" s="444" t="s">
        <v>568</v>
      </c>
      <c r="J26" s="420"/>
      <c r="K26" s="422"/>
      <c r="L26" s="216" t="str">
        <f t="shared" si="0"/>
        <v/>
      </c>
      <c r="M26" s="217" t="str">
        <f t="shared" si="1"/>
        <v xml:space="preserve"> </v>
      </c>
      <c r="N26" s="459"/>
      <c r="Q26" s="53" t="str">
        <f t="shared" si="2"/>
        <v xml:space="preserve"> </v>
      </c>
    </row>
    <row r="27" spans="1:17" ht="19.5" customHeight="1">
      <c r="A27" s="216">
        <v>14</v>
      </c>
      <c r="B27" s="419"/>
      <c r="C27" s="419"/>
      <c r="D27" s="420"/>
      <c r="E27" s="420"/>
      <c r="F27" s="421"/>
      <c r="G27" s="421"/>
      <c r="H27" s="420"/>
      <c r="I27" s="444" t="s">
        <v>568</v>
      </c>
      <c r="J27" s="420"/>
      <c r="K27" s="422"/>
      <c r="L27" s="216" t="str">
        <f t="shared" si="0"/>
        <v/>
      </c>
      <c r="M27" s="217" t="str">
        <f t="shared" si="1"/>
        <v xml:space="preserve"> </v>
      </c>
      <c r="N27" s="459"/>
      <c r="Q27" s="53" t="str">
        <f t="shared" si="2"/>
        <v xml:space="preserve"> </v>
      </c>
    </row>
    <row r="28" spans="1:17" ht="19.5" customHeight="1">
      <c r="A28" s="216">
        <v>15</v>
      </c>
      <c r="B28" s="419"/>
      <c r="C28" s="419"/>
      <c r="D28" s="420"/>
      <c r="E28" s="420"/>
      <c r="F28" s="421"/>
      <c r="G28" s="421"/>
      <c r="H28" s="420"/>
      <c r="I28" s="444" t="s">
        <v>568</v>
      </c>
      <c r="J28" s="420"/>
      <c r="K28" s="422"/>
      <c r="L28" s="216" t="str">
        <f t="shared" si="0"/>
        <v/>
      </c>
      <c r="M28" s="217" t="str">
        <f t="shared" si="1"/>
        <v xml:space="preserve"> </v>
      </c>
      <c r="N28" s="459"/>
      <c r="Q28" s="53" t="str">
        <f t="shared" si="2"/>
        <v xml:space="preserve"> </v>
      </c>
    </row>
    <row r="29" spans="1:17" ht="19.5" customHeight="1">
      <c r="A29" s="216">
        <v>16</v>
      </c>
      <c r="B29" s="419"/>
      <c r="C29" s="419"/>
      <c r="D29" s="420"/>
      <c r="E29" s="420"/>
      <c r="F29" s="421"/>
      <c r="G29" s="421"/>
      <c r="H29" s="420"/>
      <c r="I29" s="444" t="s">
        <v>568</v>
      </c>
      <c r="J29" s="420"/>
      <c r="K29" s="422"/>
      <c r="L29" s="216" t="str">
        <f t="shared" si="0"/>
        <v/>
      </c>
      <c r="M29" s="217" t="str">
        <f t="shared" si="1"/>
        <v xml:space="preserve"> </v>
      </c>
      <c r="N29" s="459"/>
      <c r="Q29" s="53" t="str">
        <f t="shared" si="2"/>
        <v xml:space="preserve"> </v>
      </c>
    </row>
    <row r="30" spans="1:17" ht="19.5" customHeight="1">
      <c r="A30" s="216">
        <v>17</v>
      </c>
      <c r="B30" s="419"/>
      <c r="C30" s="419"/>
      <c r="D30" s="420"/>
      <c r="E30" s="420"/>
      <c r="F30" s="421"/>
      <c r="G30" s="421"/>
      <c r="H30" s="420"/>
      <c r="I30" s="444" t="s">
        <v>568</v>
      </c>
      <c r="J30" s="420"/>
      <c r="K30" s="422"/>
      <c r="L30" s="216" t="str">
        <f t="shared" si="0"/>
        <v/>
      </c>
      <c r="M30" s="217" t="str">
        <f t="shared" si="1"/>
        <v xml:space="preserve"> </v>
      </c>
      <c r="N30" s="459"/>
      <c r="Q30" s="53" t="str">
        <f t="shared" si="2"/>
        <v xml:space="preserve"> </v>
      </c>
    </row>
    <row r="31" spans="1:17" ht="19.5" customHeight="1">
      <c r="A31" s="216">
        <v>18</v>
      </c>
      <c r="B31" s="419"/>
      <c r="C31" s="419"/>
      <c r="D31" s="420"/>
      <c r="E31" s="420"/>
      <c r="F31" s="421"/>
      <c r="G31" s="421"/>
      <c r="H31" s="420"/>
      <c r="I31" s="444" t="s">
        <v>568</v>
      </c>
      <c r="J31" s="420"/>
      <c r="K31" s="422"/>
      <c r="L31" s="216" t="str">
        <f t="shared" si="0"/>
        <v/>
      </c>
      <c r="M31" s="217" t="str">
        <f t="shared" si="1"/>
        <v xml:space="preserve"> </v>
      </c>
      <c r="N31" s="459"/>
      <c r="Q31" s="53" t="str">
        <f t="shared" si="2"/>
        <v xml:space="preserve"> </v>
      </c>
    </row>
    <row r="32" spans="1:17" ht="19.5" customHeight="1">
      <c r="A32" s="216">
        <v>19</v>
      </c>
      <c r="B32" s="419"/>
      <c r="C32" s="419"/>
      <c r="D32" s="420"/>
      <c r="E32" s="420"/>
      <c r="F32" s="421"/>
      <c r="G32" s="421"/>
      <c r="H32" s="420"/>
      <c r="I32" s="444" t="s">
        <v>568</v>
      </c>
      <c r="J32" s="420"/>
      <c r="K32" s="422"/>
      <c r="L32" s="216" t="str">
        <f t="shared" si="0"/>
        <v/>
      </c>
      <c r="M32" s="217" t="str">
        <f t="shared" si="1"/>
        <v xml:space="preserve"> </v>
      </c>
      <c r="N32" s="459"/>
      <c r="Q32" s="53" t="str">
        <f t="shared" si="2"/>
        <v xml:space="preserve"> </v>
      </c>
    </row>
    <row r="33" spans="1:17" ht="19.5" customHeight="1">
      <c r="A33" s="216">
        <v>20</v>
      </c>
      <c r="B33" s="419"/>
      <c r="C33" s="419"/>
      <c r="D33" s="420"/>
      <c r="E33" s="420"/>
      <c r="F33" s="421"/>
      <c r="G33" s="421"/>
      <c r="H33" s="420"/>
      <c r="I33" s="444" t="s">
        <v>568</v>
      </c>
      <c r="J33" s="420"/>
      <c r="K33" s="422"/>
      <c r="L33" s="216" t="str">
        <f t="shared" si="0"/>
        <v/>
      </c>
      <c r="M33" s="217" t="str">
        <f t="shared" si="1"/>
        <v xml:space="preserve"> </v>
      </c>
      <c r="N33" s="459"/>
      <c r="Q33" s="53" t="str">
        <f t="shared" si="2"/>
        <v xml:space="preserve"> </v>
      </c>
    </row>
    <row r="34" spans="1:17" ht="19.5" hidden="1" customHeight="1">
      <c r="A34" s="216">
        <v>21</v>
      </c>
      <c r="B34" s="419"/>
      <c r="C34" s="419"/>
      <c r="D34" s="420"/>
      <c r="E34" s="420"/>
      <c r="F34" s="421"/>
      <c r="G34" s="421"/>
      <c r="H34" s="420"/>
      <c r="I34" s="444" t="s">
        <v>568</v>
      </c>
      <c r="J34" s="420"/>
      <c r="K34" s="422"/>
      <c r="L34" s="216" t="str">
        <f t="shared" si="0"/>
        <v/>
      </c>
      <c r="M34" s="217" t="str">
        <f t="shared" ref="M34:M43" si="3">IF(AND(E34="ACC",I34="x",J34="SR"),180*L34,IF(AND(E34="ACC",I34="x",J34="DR"),140*L34,IF(AND(E34="PLA",I34="x",J34="SR"),150*L34,IF(AND(E34="PLA",I34="x",J34="DR"),100*L34,IF(AND(E34="COA",I34="x",J34="SR"),150*L34,IF(AND(E34="COA",I34="x",J34="DR"),100*L34,IF(AND(E34="DEL",I34="x",J34="SR"),150*L34,IF(AND(E34="DEL",I34="x",J34="DR"),100*L34," "))))))))</f>
        <v xml:space="preserve"> </v>
      </c>
      <c r="N34" s="217" t="str">
        <f t="shared" ref="N34:N43" si="4">IF(E34="PLA",$N$13,"")</f>
        <v/>
      </c>
      <c r="Q34" s="53" t="str">
        <f t="shared" si="2"/>
        <v xml:space="preserve"> </v>
      </c>
    </row>
    <row r="35" spans="1:17" ht="19.5" hidden="1" customHeight="1">
      <c r="A35" s="216">
        <v>22</v>
      </c>
      <c r="B35" s="419"/>
      <c r="C35" s="419"/>
      <c r="D35" s="420"/>
      <c r="E35" s="420"/>
      <c r="F35" s="421"/>
      <c r="G35" s="421"/>
      <c r="H35" s="420"/>
      <c r="I35" s="444" t="s">
        <v>568</v>
      </c>
      <c r="J35" s="420"/>
      <c r="K35" s="422"/>
      <c r="L35" s="216" t="str">
        <f t="shared" si="0"/>
        <v/>
      </c>
      <c r="M35" s="217" t="str">
        <f t="shared" si="3"/>
        <v xml:space="preserve"> </v>
      </c>
      <c r="N35" s="217" t="str">
        <f t="shared" si="4"/>
        <v/>
      </c>
      <c r="Q35" s="53" t="str">
        <f t="shared" si="2"/>
        <v xml:space="preserve"> </v>
      </c>
    </row>
    <row r="36" spans="1:17" ht="19.5" hidden="1" customHeight="1">
      <c r="A36" s="216">
        <v>23</v>
      </c>
      <c r="B36" s="419"/>
      <c r="C36" s="419"/>
      <c r="D36" s="420"/>
      <c r="E36" s="420"/>
      <c r="F36" s="421"/>
      <c r="G36" s="421"/>
      <c r="H36" s="420"/>
      <c r="I36" s="444" t="s">
        <v>568</v>
      </c>
      <c r="J36" s="420"/>
      <c r="K36" s="422"/>
      <c r="L36" s="216" t="str">
        <f t="shared" si="0"/>
        <v/>
      </c>
      <c r="M36" s="217" t="str">
        <f t="shared" si="3"/>
        <v xml:space="preserve"> </v>
      </c>
      <c r="N36" s="217" t="str">
        <f t="shared" si="4"/>
        <v/>
      </c>
      <c r="Q36" s="53" t="str">
        <f t="shared" si="2"/>
        <v xml:space="preserve"> </v>
      </c>
    </row>
    <row r="37" spans="1:17" ht="19.5" hidden="1" customHeight="1">
      <c r="A37" s="216">
        <v>24</v>
      </c>
      <c r="B37" s="419"/>
      <c r="C37" s="419"/>
      <c r="D37" s="420"/>
      <c r="E37" s="420"/>
      <c r="F37" s="421"/>
      <c r="G37" s="421"/>
      <c r="H37" s="420"/>
      <c r="I37" s="444" t="s">
        <v>568</v>
      </c>
      <c r="J37" s="420"/>
      <c r="K37" s="422"/>
      <c r="L37" s="216" t="str">
        <f t="shared" si="0"/>
        <v/>
      </c>
      <c r="M37" s="217" t="str">
        <f t="shared" si="3"/>
        <v xml:space="preserve"> </v>
      </c>
      <c r="N37" s="217" t="str">
        <f t="shared" si="4"/>
        <v/>
      </c>
      <c r="Q37" s="53" t="str">
        <f t="shared" si="2"/>
        <v xml:space="preserve"> </v>
      </c>
    </row>
    <row r="38" spans="1:17" ht="19.5" hidden="1" customHeight="1">
      <c r="A38" s="216">
        <v>25</v>
      </c>
      <c r="B38" s="419"/>
      <c r="C38" s="419"/>
      <c r="D38" s="420"/>
      <c r="E38" s="420"/>
      <c r="F38" s="421"/>
      <c r="G38" s="421"/>
      <c r="H38" s="420"/>
      <c r="I38" s="444" t="s">
        <v>568</v>
      </c>
      <c r="J38" s="420"/>
      <c r="K38" s="422"/>
      <c r="L38" s="216" t="str">
        <f t="shared" si="0"/>
        <v/>
      </c>
      <c r="M38" s="217" t="str">
        <f t="shared" si="3"/>
        <v xml:space="preserve"> </v>
      </c>
      <c r="N38" s="217" t="str">
        <f t="shared" si="4"/>
        <v/>
      </c>
      <c r="Q38" s="53" t="str">
        <f t="shared" si="2"/>
        <v xml:space="preserve"> </v>
      </c>
    </row>
    <row r="39" spans="1:17" ht="19.5" hidden="1" customHeight="1">
      <c r="A39" s="216">
        <v>26</v>
      </c>
      <c r="B39" s="419"/>
      <c r="C39" s="419"/>
      <c r="D39" s="420"/>
      <c r="E39" s="420"/>
      <c r="F39" s="421"/>
      <c r="G39" s="421"/>
      <c r="H39" s="420"/>
      <c r="I39" s="444" t="s">
        <v>568</v>
      </c>
      <c r="J39" s="420"/>
      <c r="K39" s="422"/>
      <c r="L39" s="216" t="str">
        <f t="shared" si="0"/>
        <v/>
      </c>
      <c r="M39" s="217" t="str">
        <f t="shared" si="3"/>
        <v xml:space="preserve"> </v>
      </c>
      <c r="N39" s="217" t="str">
        <f t="shared" si="4"/>
        <v/>
      </c>
      <c r="Q39" s="53" t="str">
        <f t="shared" si="2"/>
        <v xml:space="preserve"> </v>
      </c>
    </row>
    <row r="40" spans="1:17" ht="19.5" hidden="1" customHeight="1">
      <c r="A40" s="216">
        <v>27</v>
      </c>
      <c r="B40" s="419"/>
      <c r="C40" s="419"/>
      <c r="D40" s="420"/>
      <c r="E40" s="420"/>
      <c r="F40" s="421"/>
      <c r="G40" s="421"/>
      <c r="H40" s="420"/>
      <c r="I40" s="444" t="s">
        <v>568</v>
      </c>
      <c r="J40" s="420"/>
      <c r="K40" s="422"/>
      <c r="L40" s="216" t="str">
        <f t="shared" si="0"/>
        <v/>
      </c>
      <c r="M40" s="217" t="str">
        <f t="shared" si="3"/>
        <v xml:space="preserve"> </v>
      </c>
      <c r="N40" s="217" t="str">
        <f t="shared" si="4"/>
        <v/>
      </c>
      <c r="Q40" s="53" t="str">
        <f t="shared" si="2"/>
        <v xml:space="preserve"> </v>
      </c>
    </row>
    <row r="41" spans="1:17" ht="19.5" hidden="1" customHeight="1">
      <c r="A41" s="216">
        <v>28</v>
      </c>
      <c r="B41" s="419"/>
      <c r="C41" s="419"/>
      <c r="D41" s="420"/>
      <c r="E41" s="420"/>
      <c r="F41" s="421"/>
      <c r="G41" s="421"/>
      <c r="H41" s="420"/>
      <c r="I41" s="444" t="s">
        <v>568</v>
      </c>
      <c r="J41" s="420"/>
      <c r="K41" s="422"/>
      <c r="L41" s="216" t="str">
        <f t="shared" si="0"/>
        <v/>
      </c>
      <c r="M41" s="217" t="str">
        <f t="shared" si="3"/>
        <v xml:space="preserve"> </v>
      </c>
      <c r="N41" s="217" t="str">
        <f t="shared" si="4"/>
        <v/>
      </c>
      <c r="Q41" s="53" t="str">
        <f t="shared" si="2"/>
        <v xml:space="preserve"> </v>
      </c>
    </row>
    <row r="42" spans="1:17" ht="19.5" hidden="1" customHeight="1">
      <c r="A42" s="216">
        <v>29</v>
      </c>
      <c r="B42" s="419"/>
      <c r="C42" s="419"/>
      <c r="D42" s="420"/>
      <c r="E42" s="420"/>
      <c r="F42" s="421"/>
      <c r="G42" s="421"/>
      <c r="H42" s="420"/>
      <c r="I42" s="444" t="s">
        <v>568</v>
      </c>
      <c r="J42" s="420"/>
      <c r="K42" s="422"/>
      <c r="L42" s="216" t="str">
        <f t="shared" si="0"/>
        <v/>
      </c>
      <c r="M42" s="217" t="str">
        <f t="shared" si="3"/>
        <v xml:space="preserve"> </v>
      </c>
      <c r="N42" s="217" t="str">
        <f t="shared" si="4"/>
        <v/>
      </c>
      <c r="Q42" s="53" t="str">
        <f t="shared" si="2"/>
        <v xml:space="preserve"> </v>
      </c>
    </row>
    <row r="43" spans="1:17" ht="19.5" hidden="1" customHeight="1">
      <c r="A43" s="216">
        <v>30</v>
      </c>
      <c r="B43" s="419"/>
      <c r="C43" s="419"/>
      <c r="D43" s="420"/>
      <c r="E43" s="420"/>
      <c r="F43" s="421"/>
      <c r="G43" s="421"/>
      <c r="H43" s="420"/>
      <c r="I43" s="444" t="s">
        <v>568</v>
      </c>
      <c r="J43" s="420"/>
      <c r="K43" s="422"/>
      <c r="L43" s="216" t="str">
        <f t="shared" si="0"/>
        <v/>
      </c>
      <c r="M43" s="217" t="str">
        <f t="shared" si="3"/>
        <v xml:space="preserve"> </v>
      </c>
      <c r="N43" s="217" t="str">
        <f t="shared" si="4"/>
        <v/>
      </c>
      <c r="Q43" s="53" t="str">
        <f t="shared" si="2"/>
        <v xml:space="preserve"> </v>
      </c>
    </row>
    <row r="44" spans="1:17" ht="19.5" customHeight="1">
      <c r="A44" s="425" t="s">
        <v>572</v>
      </c>
      <c r="B44" s="425"/>
      <c r="C44" s="425"/>
      <c r="D44" s="425"/>
      <c r="E44" s="425"/>
      <c r="F44" s="425"/>
      <c r="G44" s="425"/>
      <c r="H44" s="425"/>
      <c r="I44" s="425"/>
      <c r="J44" s="425"/>
      <c r="K44" s="425"/>
      <c r="L44" s="426" t="s">
        <v>327</v>
      </c>
      <c r="M44" s="426"/>
      <c r="N44" s="427" t="s">
        <v>574</v>
      </c>
    </row>
    <row r="45" spans="1:17" ht="19.5" hidden="1" customHeight="1">
      <c r="A45" s="439" t="s">
        <v>575</v>
      </c>
      <c r="B45" s="599" t="s">
        <v>570</v>
      </c>
      <c r="C45" s="599"/>
      <c r="D45" s="599"/>
      <c r="E45" s="599"/>
      <c r="F45" s="599"/>
      <c r="G45" s="599"/>
      <c r="H45" s="599"/>
      <c r="I45" s="599"/>
      <c r="J45" s="599"/>
      <c r="K45" s="599"/>
      <c r="L45" s="453"/>
      <c r="M45" s="440"/>
      <c r="N45" s="441">
        <f>L45*25</f>
        <v>0</v>
      </c>
    </row>
    <row r="46" spans="1:17" ht="19.5" hidden="1" customHeight="1">
      <c r="A46" s="439" t="s">
        <v>576</v>
      </c>
      <c r="B46" s="599" t="s">
        <v>571</v>
      </c>
      <c r="C46" s="599"/>
      <c r="D46" s="599"/>
      <c r="E46" s="599"/>
      <c r="F46" s="599"/>
      <c r="G46" s="599"/>
      <c r="H46" s="599"/>
      <c r="I46" s="599"/>
      <c r="J46" s="599"/>
      <c r="K46" s="599"/>
      <c r="L46" s="453"/>
      <c r="M46" s="440"/>
      <c r="N46" s="441">
        <f>L46*50</f>
        <v>0</v>
      </c>
    </row>
    <row r="47" spans="1:17" ht="19.5" customHeight="1">
      <c r="A47" s="595" t="s">
        <v>136</v>
      </c>
      <c r="B47" s="595"/>
      <c r="C47" s="595"/>
      <c r="D47" s="595"/>
      <c r="E47" s="595"/>
      <c r="F47" s="595"/>
      <c r="G47" s="595"/>
      <c r="H47" s="595"/>
      <c r="I47" s="595"/>
      <c r="J47" s="595"/>
      <c r="K47" s="595"/>
      <c r="L47" s="595"/>
      <c r="M47" s="442">
        <f>SUM(M14:M43)</f>
        <v>0</v>
      </c>
      <c r="N47" s="443">
        <f>SUM(N14:N46)</f>
        <v>0</v>
      </c>
      <c r="Q47" s="53" t="str">
        <f t="shared" si="2"/>
        <v xml:space="preserve"> </v>
      </c>
    </row>
    <row r="48" spans="1:17" ht="19.5" customHeight="1" thickBot="1">
      <c r="A48" s="425"/>
      <c r="B48" s="425"/>
      <c r="C48" s="425"/>
      <c r="D48" s="425"/>
      <c r="E48" s="425"/>
      <c r="F48" s="425"/>
      <c r="G48" s="425"/>
      <c r="H48" s="425"/>
      <c r="I48" s="425"/>
      <c r="J48" s="425"/>
      <c r="K48" s="425"/>
      <c r="L48" s="426"/>
      <c r="M48" s="460" t="s">
        <v>573</v>
      </c>
      <c r="N48" s="427" t="s">
        <v>574</v>
      </c>
    </row>
    <row r="49" spans="1:19" ht="19.5" customHeight="1" thickBot="1">
      <c r="A49" s="596" t="s">
        <v>577</v>
      </c>
      <c r="B49" s="596"/>
      <c r="C49" s="596"/>
      <c r="D49" s="596"/>
      <c r="E49" s="596"/>
      <c r="F49" s="596"/>
      <c r="G49" s="596"/>
      <c r="H49" s="596"/>
      <c r="I49" s="596"/>
      <c r="J49" s="596"/>
      <c r="K49" s="596"/>
      <c r="L49" s="596"/>
      <c r="M49" s="462">
        <f>M47+N47</f>
        <v>0</v>
      </c>
      <c r="N49" s="461"/>
      <c r="Q49" s="53" t="str">
        <f t="shared" si="2"/>
        <v xml:space="preserve"> </v>
      </c>
    </row>
    <row r="50" spans="1:19" ht="19.5" customHeight="1">
      <c r="A50" s="587" t="s">
        <v>326</v>
      </c>
      <c r="B50" s="587"/>
      <c r="C50" s="587"/>
      <c r="D50" s="587"/>
      <c r="E50" s="587"/>
      <c r="F50" s="587"/>
      <c r="G50" s="220"/>
      <c r="H50" s="220"/>
      <c r="I50" s="220"/>
      <c r="J50" s="221"/>
      <c r="K50" s="221"/>
      <c r="L50" s="206"/>
      <c r="M50" s="207"/>
      <c r="N50" s="80"/>
      <c r="Q50" s="53" t="str">
        <f t="shared" si="2"/>
        <v xml:space="preserve"> </v>
      </c>
    </row>
    <row r="51" spans="1:19" ht="16">
      <c r="A51" s="452" t="s">
        <v>583</v>
      </c>
      <c r="B51" s="222"/>
      <c r="C51" s="222"/>
      <c r="D51" s="223"/>
      <c r="E51" s="223"/>
      <c r="F51" s="223"/>
      <c r="G51" s="223"/>
      <c r="H51" s="223"/>
      <c r="I51" s="223"/>
      <c r="J51" s="223"/>
      <c r="K51" s="223"/>
      <c r="L51" s="208"/>
      <c r="M51" s="208"/>
    </row>
    <row r="53" spans="1:19" ht="15" customHeight="1">
      <c r="A53" s="445" t="s">
        <v>579</v>
      </c>
      <c r="B53" s="445"/>
      <c r="C53" s="445"/>
      <c r="D53" s="445"/>
      <c r="E53" s="588" t="s">
        <v>580</v>
      </c>
      <c r="F53" s="588"/>
      <c r="G53" s="589">
        <f>'PLEASE FILL IN HERE FIRST!!!'!B33</f>
        <v>44283</v>
      </c>
      <c r="H53" s="589"/>
      <c r="I53" s="589"/>
      <c r="J53" s="589"/>
      <c r="K53" s="589"/>
      <c r="L53" s="589"/>
      <c r="M53" s="589"/>
      <c r="N53" s="589"/>
    </row>
    <row r="54" spans="1:19" ht="16">
      <c r="A54" s="446" t="s">
        <v>584</v>
      </c>
      <c r="B54" s="446"/>
      <c r="C54" s="446"/>
      <c r="D54" s="446"/>
      <c r="E54" s="588"/>
      <c r="F54" s="588"/>
      <c r="G54" s="589"/>
      <c r="H54" s="589"/>
      <c r="I54" s="589"/>
      <c r="J54" s="589"/>
      <c r="K54" s="589"/>
      <c r="L54" s="589"/>
      <c r="M54" s="589"/>
      <c r="N54" s="589"/>
    </row>
    <row r="55" spans="1:19" s="209" customFormat="1" ht="16">
      <c r="A55" s="446" t="s">
        <v>590</v>
      </c>
      <c r="B55" s="446"/>
      <c r="C55" s="446"/>
      <c r="D55" s="446"/>
      <c r="E55" s="588"/>
      <c r="F55" s="588"/>
      <c r="G55" s="589"/>
      <c r="H55" s="589"/>
      <c r="I55" s="589"/>
      <c r="J55" s="589"/>
      <c r="K55" s="589"/>
      <c r="L55" s="589"/>
      <c r="M55" s="589"/>
      <c r="N55" s="589"/>
      <c r="Q55" s="53"/>
      <c r="R55" s="50"/>
      <c r="S55" s="59"/>
    </row>
  </sheetData>
  <sheetProtection algorithmName="SHA-512" hashValue="Hy8l9qyGscW5Lowl/taJ0safUHM4yMzd+ZQIUzkUYEslzM6HhN6PS1XhX/zkmUWMinDUad19zySlEKy6EoyP7Q==" saltValue="nrmgZok9egmdhfKnqxfoGA==" spinCount="100000" sheet="1" selectLockedCells="1"/>
  <mergeCells count="23">
    <mergeCell ref="A9:N9"/>
    <mergeCell ref="A1:N1"/>
    <mergeCell ref="A3:N3"/>
    <mergeCell ref="A4:N4"/>
    <mergeCell ref="H5:I5"/>
    <mergeCell ref="A2:N2"/>
    <mergeCell ref="D5:E5"/>
    <mergeCell ref="A50:F50"/>
    <mergeCell ref="E53:F55"/>
    <mergeCell ref="G53:N55"/>
    <mergeCell ref="A7:B7"/>
    <mergeCell ref="C7:N7"/>
    <mergeCell ref="A47:L47"/>
    <mergeCell ref="A49:L49"/>
    <mergeCell ref="K11:K12"/>
    <mergeCell ref="A11:A12"/>
    <mergeCell ref="B11:B12"/>
    <mergeCell ref="C11:C12"/>
    <mergeCell ref="D11:D12"/>
    <mergeCell ref="E11:E12"/>
    <mergeCell ref="J11:J12"/>
    <mergeCell ref="B45:K45"/>
    <mergeCell ref="B46:K46"/>
  </mergeCells>
  <phoneticPr fontId="3" type="noConversion"/>
  <conditionalFormatting sqref="B45:B46 B14:E43">
    <cfRule type="cellIs" dxfId="19" priority="12" operator="equal">
      <formula>0</formula>
    </cfRule>
  </conditionalFormatting>
  <conditionalFormatting sqref="E33:G33 F14:G43">
    <cfRule type="cellIs" dxfId="18" priority="9" operator="equal">
      <formula>0</formula>
    </cfRule>
  </conditionalFormatting>
  <conditionalFormatting sqref="I14:K43">
    <cfRule type="expression" dxfId="17" priority="8">
      <formula>$H14="x"</formula>
    </cfRule>
  </conditionalFormatting>
  <conditionalFormatting sqref="F14:G43">
    <cfRule type="expression" dxfId="16" priority="7">
      <formula>$H14="x"</formula>
    </cfRule>
  </conditionalFormatting>
  <conditionalFormatting sqref="L14:L43">
    <cfRule type="expression" dxfId="15" priority="6">
      <formula>$H14="x"</formula>
    </cfRule>
  </conditionalFormatting>
  <conditionalFormatting sqref="J14:K43">
    <cfRule type="expression" dxfId="14" priority="1">
      <formula>$H14="x"</formula>
    </cfRule>
  </conditionalFormatting>
  <dataValidations count="2">
    <dataValidation type="list" allowBlank="1" showInputMessage="1" showErrorMessage="1" sqref="K14:K43" xr:uid="{00000000-0002-0000-0400-000000000000}">
      <formula1>Participants</formula1>
    </dataValidation>
    <dataValidation type="list" allowBlank="1" showInputMessage="1" showErrorMessage="1" sqref="E14:E43" xr:uid="{4637A368-7B83-5C4C-9E6B-EAC3B35B0229}">
      <formula1>"PLA,COA,DEL,ACC"</formula1>
    </dataValidation>
  </dataValidations>
  <printOptions horizontalCentered="1"/>
  <pageMargins left="0.2" right="0.2" top="0.39000000000000007" bottom="0.2" header="0" footer="0"/>
  <pageSetup paperSize="9" scale="67"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4" id="{484FD287-8017-0D4A-BE08-518B7D181619}">
            <xm:f>'PLEASE FILL IN HERE FIRST!!!'!$B$5='PLEASE FILL IN HERE FIRST!!!'!$J$11</xm:f>
            <x14:dxf>
              <font>
                <color rgb="FFC00000"/>
              </font>
              <fill>
                <patternFill patternType="none">
                  <fgColor indexed="64"/>
                  <bgColor auto="1"/>
                </patternFill>
              </fill>
            </x14:dxf>
          </x14:cfRule>
          <x14:cfRule type="expression" priority="5" id="{46581CD0-CDB9-2B4B-90AB-58497779A98C}">
            <xm:f>'PLEASE FILL IN HERE FIRST!!!'!$B$5='PLEASE FILL IN HERE FIRST!!!'!$J$9</xm:f>
            <x14:dxf>
              <font>
                <color theme="1" tint="0.499984740745262"/>
              </font>
              <fill>
                <patternFill patternType="none">
                  <fgColor indexed="64"/>
                  <bgColor auto="1"/>
                </patternFill>
              </fill>
            </x14:dxf>
          </x14:cfRule>
          <xm:sqref>A5:D5 A4:N4 F5:XFD5</xm:sqref>
        </x14:conditionalFormatting>
        <x14:conditionalFormatting xmlns:xm="http://schemas.microsoft.com/office/excel/2006/main">
          <x14:cfRule type="expression" priority="2" id="{5A731DC7-407F-0E4B-93BF-CD817A8BCAD5}">
            <xm:f>'PLEASE FILL IN HERE FIRST!!!'!$B$5='PLEASE FILL IN HERE FIRST!!!'!$J$11</xm:f>
            <x14:dxf>
              <font>
                <color auto="1"/>
              </font>
              <fill>
                <patternFill patternType="solid">
                  <fgColor indexed="64"/>
                  <bgColor theme="5" tint="0.79998168889431442"/>
                </patternFill>
              </fill>
            </x14:dxf>
          </x14:cfRule>
          <x14:cfRule type="expression" priority="3" id="{E243D460-8AFA-CC4A-9AF8-6575B3854B83}">
            <xm:f>'PLEASE FILL IN HERE FIRST!!!'!$B$5='PLEASE FILL IN HERE FIRST!!!'!$J$9</xm:f>
            <x14:dxf>
              <font>
                <color auto="1"/>
              </font>
              <fill>
                <patternFill patternType="solid">
                  <fgColor indexed="64"/>
                  <bgColor theme="0" tint="-4.9989318521683403E-2"/>
                </patternFill>
              </fill>
            </x14:dxf>
          </x14:cfRule>
          <xm:sqref>B45:B46 B14:K43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J14:J43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3"/>
  <sheetViews>
    <sheetView showGridLines="0" workbookViewId="0">
      <selection activeCell="F19" sqref="F19"/>
    </sheetView>
  </sheetViews>
  <sheetFormatPr baseColWidth="10" defaultColWidth="11.5" defaultRowHeight="13"/>
  <cols>
    <col min="1" max="1" width="17.5" style="6" customWidth="1"/>
    <col min="2" max="2" width="14.33203125" style="6" customWidth="1"/>
    <col min="3" max="3" width="17.5" style="6" customWidth="1"/>
    <col min="4" max="4" width="7.33203125" style="6" bestFit="1" customWidth="1"/>
    <col min="5" max="5" width="10.33203125" style="6" bestFit="1" customWidth="1"/>
    <col min="6" max="6" width="14.5" style="6" customWidth="1"/>
    <col min="7" max="7" width="20.1640625" style="6" bestFit="1" customWidth="1"/>
    <col min="8" max="8" width="12.83203125" style="6" customWidth="1"/>
    <col min="9" max="10" width="11.83203125" style="6" customWidth="1"/>
    <col min="11" max="11" width="15.5" style="6" bestFit="1" customWidth="1"/>
    <col min="12" max="13" width="11.83203125" style="6" customWidth="1"/>
    <col min="14" max="26" width="11.5" style="6"/>
    <col min="27" max="27" width="11.5" style="71"/>
    <col min="28" max="29" width="11.5" style="6"/>
    <col min="30" max="30" width="11.5" style="71"/>
    <col min="31" max="16384" width="11.5" style="6"/>
  </cols>
  <sheetData>
    <row r="1" spans="1:30" ht="26">
      <c r="A1" s="610" t="str">
        <f>Accommodation!A1</f>
        <v>Latin American Singles and Mixed Qualification Tournament</v>
      </c>
      <c r="B1" s="610"/>
      <c r="C1" s="610"/>
      <c r="D1" s="610"/>
      <c r="E1" s="610"/>
      <c r="F1" s="610"/>
      <c r="G1" s="610"/>
      <c r="H1" s="610"/>
      <c r="I1" s="610"/>
      <c r="J1" s="610"/>
      <c r="K1" s="610"/>
      <c r="L1" s="610"/>
      <c r="M1" s="610"/>
      <c r="AA1" s="73" t="s">
        <v>27</v>
      </c>
      <c r="AB1" s="71" t="s">
        <v>28</v>
      </c>
      <c r="AC1" s="72" t="s">
        <v>160</v>
      </c>
      <c r="AD1" s="73" t="s">
        <v>176</v>
      </c>
    </row>
    <row r="2" spans="1:30" ht="26">
      <c r="A2" s="610" t="s">
        <v>438</v>
      </c>
      <c r="B2" s="610"/>
      <c r="C2" s="610"/>
      <c r="D2" s="610"/>
      <c r="E2" s="610"/>
      <c r="F2" s="610"/>
      <c r="G2" s="610"/>
      <c r="H2" s="610"/>
      <c r="I2" s="610"/>
      <c r="J2" s="610"/>
      <c r="K2" s="610"/>
      <c r="L2" s="610"/>
      <c r="M2" s="610"/>
      <c r="AA2" s="73"/>
      <c r="AB2" s="71"/>
      <c r="AC2" s="72"/>
      <c r="AD2" s="73"/>
    </row>
    <row r="3" spans="1:30" ht="16" hidden="1" customHeight="1">
      <c r="A3" s="611" t="str">
        <f>'PLEASE FILL IN HERE FIRST!!!'!B5</f>
        <v>Latin American Singles and Mixed Qualification Tournament</v>
      </c>
      <c r="B3" s="611"/>
      <c r="C3" s="611"/>
      <c r="D3" s="611"/>
      <c r="E3" s="611"/>
      <c r="F3" s="611"/>
      <c r="G3" s="611"/>
      <c r="H3" s="611"/>
      <c r="I3" s="611"/>
      <c r="J3" s="611"/>
      <c r="K3" s="611"/>
      <c r="L3" s="611"/>
      <c r="M3" s="611"/>
      <c r="AA3" s="73" t="s">
        <v>175</v>
      </c>
      <c r="AB3" s="71" t="s">
        <v>161</v>
      </c>
      <c r="AC3" s="72" t="s">
        <v>55</v>
      </c>
      <c r="AD3" s="73" t="s">
        <v>177</v>
      </c>
    </row>
    <row r="4" spans="1:30" ht="24" customHeight="1">
      <c r="A4" s="612" t="str">
        <f>'PLEASE FILL IN HERE FIRST!!!'!B7</f>
        <v>Rosario, Argentina</v>
      </c>
      <c r="B4" s="612"/>
      <c r="C4" s="612"/>
      <c r="D4" s="612"/>
      <c r="E4" s="612"/>
      <c r="F4" s="612"/>
      <c r="G4" s="612"/>
      <c r="H4" s="612"/>
      <c r="I4" s="612"/>
      <c r="J4" s="612"/>
      <c r="K4" s="612"/>
      <c r="L4" s="612"/>
      <c r="M4" s="612"/>
      <c r="AB4" s="73" t="s">
        <v>164</v>
      </c>
      <c r="AC4" s="72"/>
      <c r="AD4" s="73" t="s">
        <v>178</v>
      </c>
    </row>
    <row r="5" spans="1:30" ht="21" customHeight="1">
      <c r="A5" s="431" t="s">
        <v>567</v>
      </c>
      <c r="B5" s="434">
        <f>'PLEASE FILL IN HERE FIRST!!!'!B9</f>
        <v>44299</v>
      </c>
      <c r="C5" s="433" t="s">
        <v>110</v>
      </c>
      <c r="D5" s="605">
        <f>'PLEASE FILL IN HERE FIRST!!!'!D9</f>
        <v>43938</v>
      </c>
      <c r="E5" s="605"/>
      <c r="F5" s="437"/>
      <c r="G5" s="436"/>
      <c r="H5" s="604"/>
      <c r="I5" s="604"/>
      <c r="J5" s="437"/>
      <c r="K5" s="437"/>
      <c r="L5" s="438"/>
      <c r="M5" s="455"/>
      <c r="AB5" s="73" t="s">
        <v>174</v>
      </c>
      <c r="AC5" s="72"/>
    </row>
    <row r="6" spans="1:30" ht="7" customHeight="1">
      <c r="A6" s="259"/>
      <c r="B6" s="259"/>
      <c r="C6" s="259"/>
      <c r="D6" s="259"/>
      <c r="E6" s="259"/>
      <c r="F6" s="259"/>
      <c r="G6" s="259"/>
      <c r="H6" s="259"/>
      <c r="I6" s="259"/>
      <c r="J6" s="259"/>
      <c r="K6" s="259"/>
      <c r="L6" s="259"/>
      <c r="M6" s="259"/>
      <c r="AB6" s="73" t="s">
        <v>163</v>
      </c>
      <c r="AC6" s="72"/>
    </row>
    <row r="7" spans="1:30" ht="21">
      <c r="A7" s="590" t="s">
        <v>325</v>
      </c>
      <c r="B7" s="591"/>
      <c r="C7" s="456" t="str">
        <f>Accommodation!C7</f>
        <v>Please fill in the name of the Association</v>
      </c>
      <c r="D7" s="457"/>
      <c r="E7" s="457"/>
      <c r="F7" s="457"/>
      <c r="G7" s="457"/>
      <c r="H7" s="457"/>
      <c r="I7" s="457"/>
      <c r="J7" s="457"/>
      <c r="K7" s="457"/>
      <c r="L7" s="457"/>
      <c r="M7" s="458"/>
    </row>
    <row r="8" spans="1:30" ht="7" customHeight="1">
      <c r="A8" s="451"/>
      <c r="B8" s="451"/>
      <c r="C8" s="451"/>
      <c r="D8" s="451"/>
      <c r="E8" s="451"/>
      <c r="F8" s="451"/>
      <c r="G8" s="451"/>
      <c r="H8" s="451"/>
      <c r="I8" s="451"/>
      <c r="J8" s="451"/>
      <c r="K8" s="451"/>
      <c r="L8" s="451"/>
      <c r="M8" s="451"/>
      <c r="AB8" s="73" t="s">
        <v>163</v>
      </c>
      <c r="AC8" s="72"/>
    </row>
    <row r="9" spans="1:30" ht="18">
      <c r="A9" s="450" t="s">
        <v>582</v>
      </c>
      <c r="B9" s="450"/>
      <c r="C9" s="450"/>
      <c r="D9" s="450"/>
      <c r="E9" s="450"/>
      <c r="F9" s="450"/>
      <c r="G9" s="450"/>
      <c r="H9" s="450"/>
      <c r="I9" s="450"/>
      <c r="J9" s="450"/>
      <c r="K9" s="450"/>
      <c r="L9" s="450"/>
      <c r="M9" s="450"/>
    </row>
    <row r="10" spans="1:30">
      <c r="A10"/>
      <c r="B10"/>
      <c r="C10"/>
      <c r="D10"/>
      <c r="E10"/>
      <c r="F10"/>
      <c r="G10" s="1"/>
      <c r="H10"/>
      <c r="I10"/>
      <c r="J10"/>
      <c r="K10"/>
      <c r="L10"/>
      <c r="M10"/>
    </row>
    <row r="11" spans="1:30" ht="15">
      <c r="A11" s="615" t="s">
        <v>327</v>
      </c>
      <c r="B11" s="608" t="s">
        <v>431</v>
      </c>
      <c r="C11" s="608" t="s">
        <v>111</v>
      </c>
      <c r="D11" s="606" t="s">
        <v>433</v>
      </c>
      <c r="E11" s="606" t="s">
        <v>114</v>
      </c>
      <c r="F11" s="232" t="s">
        <v>115</v>
      </c>
      <c r="G11" s="233" t="s">
        <v>116</v>
      </c>
      <c r="H11" s="233" t="s">
        <v>117</v>
      </c>
      <c r="I11" s="233" t="s">
        <v>116</v>
      </c>
      <c r="J11" s="606" t="s">
        <v>118</v>
      </c>
      <c r="K11" s="233" t="s">
        <v>119</v>
      </c>
      <c r="L11" s="233" t="s">
        <v>119</v>
      </c>
      <c r="M11" s="606" t="s">
        <v>118</v>
      </c>
    </row>
    <row r="12" spans="1:30" ht="15">
      <c r="A12" s="616"/>
      <c r="B12" s="609"/>
      <c r="C12" s="609"/>
      <c r="D12" s="607"/>
      <c r="E12" s="607"/>
      <c r="F12" s="234" t="s">
        <v>120</v>
      </c>
      <c r="G12" s="247" t="s">
        <v>121</v>
      </c>
      <c r="H12" s="247" t="s">
        <v>122</v>
      </c>
      <c r="I12" s="247" t="s">
        <v>123</v>
      </c>
      <c r="J12" s="607"/>
      <c r="K12" s="247" t="s">
        <v>121</v>
      </c>
      <c r="L12" s="247" t="s">
        <v>123</v>
      </c>
      <c r="M12" s="607"/>
    </row>
    <row r="13" spans="1:30" s="18" customFormat="1" ht="19.5" customHeight="1">
      <c r="A13" s="224" t="s">
        <v>124</v>
      </c>
      <c r="B13" s="225" t="s">
        <v>431</v>
      </c>
      <c r="C13" s="225" t="s">
        <v>111</v>
      </c>
      <c r="D13" s="224" t="s">
        <v>27</v>
      </c>
      <c r="E13" s="224" t="s">
        <v>28</v>
      </c>
      <c r="F13" s="226" t="s">
        <v>32</v>
      </c>
      <c r="G13" s="227">
        <f>Accommodation!F13</f>
        <v>43935</v>
      </c>
      <c r="H13" s="228" t="s">
        <v>33</v>
      </c>
      <c r="I13" s="229">
        <v>0.57291666666666663</v>
      </c>
      <c r="J13" s="224" t="s">
        <v>34</v>
      </c>
      <c r="K13" s="230">
        <f>Accommodation!G13</f>
        <v>43941</v>
      </c>
      <c r="L13" s="231">
        <v>0.83333333333333337</v>
      </c>
      <c r="M13" s="224" t="s">
        <v>35</v>
      </c>
    </row>
    <row r="14" spans="1:30" ht="17.25" customHeight="1">
      <c r="A14" s="239">
        <v>1</v>
      </c>
      <c r="B14" s="235">
        <f>Accommodation!B14</f>
        <v>0</v>
      </c>
      <c r="C14" s="235">
        <f>Accommodation!C14</f>
        <v>0</v>
      </c>
      <c r="D14" s="218">
        <f>Accommodation!D14</f>
        <v>0</v>
      </c>
      <c r="E14" s="218">
        <f>Accommodation!E14</f>
        <v>0</v>
      </c>
      <c r="F14" s="423"/>
      <c r="G14" s="236">
        <f>Accommodation!F14</f>
        <v>0</v>
      </c>
      <c r="H14" s="424"/>
      <c r="I14" s="424"/>
      <c r="J14" s="424"/>
      <c r="K14" s="236">
        <f>Accommodation!G14</f>
        <v>0</v>
      </c>
      <c r="L14" s="424"/>
      <c r="M14" s="424"/>
    </row>
    <row r="15" spans="1:30" ht="17.25" customHeight="1">
      <c r="A15" s="239">
        <v>2</v>
      </c>
      <c r="B15" s="235">
        <f>Accommodation!B15</f>
        <v>0</v>
      </c>
      <c r="C15" s="235">
        <f>Accommodation!C15</f>
        <v>0</v>
      </c>
      <c r="D15" s="218">
        <f>Accommodation!D15</f>
        <v>0</v>
      </c>
      <c r="E15" s="218">
        <f>Accommodation!E15</f>
        <v>0</v>
      </c>
      <c r="F15" s="423"/>
      <c r="G15" s="236">
        <f>Accommodation!F15</f>
        <v>0</v>
      </c>
      <c r="H15" s="424"/>
      <c r="I15" s="424"/>
      <c r="J15" s="424"/>
      <c r="K15" s="236">
        <f>Accommodation!G15</f>
        <v>0</v>
      </c>
      <c r="L15" s="424"/>
      <c r="M15" s="424"/>
    </row>
    <row r="16" spans="1:30" ht="17.25" customHeight="1">
      <c r="A16" s="239">
        <v>3</v>
      </c>
      <c r="B16" s="235">
        <f>Accommodation!B16</f>
        <v>0</v>
      </c>
      <c r="C16" s="235">
        <f>Accommodation!C16</f>
        <v>0</v>
      </c>
      <c r="D16" s="218">
        <f>Accommodation!D16</f>
        <v>0</v>
      </c>
      <c r="E16" s="218">
        <f>Accommodation!E16</f>
        <v>0</v>
      </c>
      <c r="F16" s="423"/>
      <c r="G16" s="236">
        <f>Accommodation!F16</f>
        <v>0</v>
      </c>
      <c r="H16" s="424"/>
      <c r="I16" s="424"/>
      <c r="J16" s="424"/>
      <c r="K16" s="236">
        <f>Accommodation!G16</f>
        <v>0</v>
      </c>
      <c r="L16" s="424"/>
      <c r="M16" s="424"/>
    </row>
    <row r="17" spans="1:13" ht="17.25" customHeight="1">
      <c r="A17" s="239">
        <v>4</v>
      </c>
      <c r="B17" s="235">
        <f>Accommodation!B17</f>
        <v>0</v>
      </c>
      <c r="C17" s="235">
        <f>Accommodation!C17</f>
        <v>0</v>
      </c>
      <c r="D17" s="218">
        <f>Accommodation!D17</f>
        <v>0</v>
      </c>
      <c r="E17" s="218">
        <f>Accommodation!E17</f>
        <v>0</v>
      </c>
      <c r="F17" s="423"/>
      <c r="G17" s="236">
        <f>Accommodation!F17</f>
        <v>0</v>
      </c>
      <c r="H17" s="424"/>
      <c r="I17" s="424"/>
      <c r="J17" s="424"/>
      <c r="K17" s="236">
        <f>Accommodation!G17</f>
        <v>0</v>
      </c>
      <c r="L17" s="424"/>
      <c r="M17" s="424"/>
    </row>
    <row r="18" spans="1:13" ht="17.25" customHeight="1">
      <c r="A18" s="239">
        <v>5</v>
      </c>
      <c r="B18" s="235">
        <f>Accommodation!B18</f>
        <v>0</v>
      </c>
      <c r="C18" s="235">
        <f>Accommodation!C18</f>
        <v>0</v>
      </c>
      <c r="D18" s="218">
        <f>Accommodation!D18</f>
        <v>0</v>
      </c>
      <c r="E18" s="218">
        <f>Accommodation!E18</f>
        <v>0</v>
      </c>
      <c r="F18" s="423"/>
      <c r="G18" s="236">
        <f>Accommodation!F18</f>
        <v>0</v>
      </c>
      <c r="H18" s="424"/>
      <c r="I18" s="424"/>
      <c r="J18" s="424"/>
      <c r="K18" s="236">
        <f>Accommodation!G18</f>
        <v>0</v>
      </c>
      <c r="L18" s="424"/>
      <c r="M18" s="424"/>
    </row>
    <row r="19" spans="1:13" ht="17.25" customHeight="1">
      <c r="A19" s="239">
        <v>6</v>
      </c>
      <c r="B19" s="235">
        <f>Accommodation!B19</f>
        <v>0</v>
      </c>
      <c r="C19" s="235">
        <f>Accommodation!C19</f>
        <v>0</v>
      </c>
      <c r="D19" s="218">
        <f>Accommodation!D19</f>
        <v>0</v>
      </c>
      <c r="E19" s="218">
        <f>Accommodation!E19</f>
        <v>0</v>
      </c>
      <c r="F19" s="423"/>
      <c r="G19" s="236">
        <f>Accommodation!F19</f>
        <v>0</v>
      </c>
      <c r="H19" s="424"/>
      <c r="I19" s="424"/>
      <c r="J19" s="424"/>
      <c r="K19" s="236">
        <f>Accommodation!G19</f>
        <v>0</v>
      </c>
      <c r="L19" s="424"/>
      <c r="M19" s="424"/>
    </row>
    <row r="20" spans="1:13" ht="17.25" customHeight="1">
      <c r="A20" s="239">
        <v>7</v>
      </c>
      <c r="B20" s="235">
        <f>Accommodation!B20</f>
        <v>0</v>
      </c>
      <c r="C20" s="235">
        <f>Accommodation!C20</f>
        <v>0</v>
      </c>
      <c r="D20" s="218">
        <f>Accommodation!D20</f>
        <v>0</v>
      </c>
      <c r="E20" s="218">
        <f>Accommodation!E20</f>
        <v>0</v>
      </c>
      <c r="F20" s="423"/>
      <c r="G20" s="236">
        <f>Accommodation!F20</f>
        <v>0</v>
      </c>
      <c r="H20" s="424"/>
      <c r="I20" s="424"/>
      <c r="J20" s="424"/>
      <c r="K20" s="236">
        <f>Accommodation!G20</f>
        <v>0</v>
      </c>
      <c r="L20" s="424"/>
      <c r="M20" s="424"/>
    </row>
    <row r="21" spans="1:13" ht="17.25" customHeight="1">
      <c r="A21" s="239">
        <v>8</v>
      </c>
      <c r="B21" s="235">
        <f>Accommodation!B21</f>
        <v>0</v>
      </c>
      <c r="C21" s="235">
        <f>Accommodation!C21</f>
        <v>0</v>
      </c>
      <c r="D21" s="218">
        <f>Accommodation!D21</f>
        <v>0</v>
      </c>
      <c r="E21" s="218">
        <f>Accommodation!E21</f>
        <v>0</v>
      </c>
      <c r="F21" s="423"/>
      <c r="G21" s="236">
        <f>Accommodation!F21</f>
        <v>0</v>
      </c>
      <c r="H21" s="424"/>
      <c r="I21" s="424"/>
      <c r="J21" s="424"/>
      <c r="K21" s="236">
        <f>Accommodation!G21</f>
        <v>0</v>
      </c>
      <c r="L21" s="424"/>
      <c r="M21" s="424"/>
    </row>
    <row r="22" spans="1:13" ht="17.25" customHeight="1">
      <c r="A22" s="239">
        <v>9</v>
      </c>
      <c r="B22" s="235">
        <f>Accommodation!B22</f>
        <v>0</v>
      </c>
      <c r="C22" s="235">
        <f>Accommodation!C22</f>
        <v>0</v>
      </c>
      <c r="D22" s="218">
        <f>Accommodation!D22</f>
        <v>0</v>
      </c>
      <c r="E22" s="218">
        <f>Accommodation!E22</f>
        <v>0</v>
      </c>
      <c r="F22" s="423"/>
      <c r="G22" s="236">
        <f>Accommodation!F22</f>
        <v>0</v>
      </c>
      <c r="H22" s="424"/>
      <c r="I22" s="424"/>
      <c r="J22" s="424"/>
      <c r="K22" s="236">
        <f>Accommodation!G22</f>
        <v>0</v>
      </c>
      <c r="L22" s="424"/>
      <c r="M22" s="424"/>
    </row>
    <row r="23" spans="1:13" ht="17.25" customHeight="1">
      <c r="A23" s="239">
        <v>10</v>
      </c>
      <c r="B23" s="235">
        <f>Accommodation!B23</f>
        <v>0</v>
      </c>
      <c r="C23" s="235">
        <f>Accommodation!C23</f>
        <v>0</v>
      </c>
      <c r="D23" s="218">
        <f>Accommodation!D23</f>
        <v>0</v>
      </c>
      <c r="E23" s="218">
        <f>Accommodation!E23</f>
        <v>0</v>
      </c>
      <c r="F23" s="423"/>
      <c r="G23" s="236">
        <f>Accommodation!F23</f>
        <v>0</v>
      </c>
      <c r="H23" s="424"/>
      <c r="I23" s="424"/>
      <c r="J23" s="424"/>
      <c r="K23" s="236">
        <f>Accommodation!G23</f>
        <v>0</v>
      </c>
      <c r="L23" s="424"/>
      <c r="M23" s="424"/>
    </row>
    <row r="24" spans="1:13" ht="17.25" customHeight="1">
      <c r="A24" s="239">
        <v>11</v>
      </c>
      <c r="B24" s="235">
        <f>Accommodation!B24</f>
        <v>0</v>
      </c>
      <c r="C24" s="235">
        <f>Accommodation!C24</f>
        <v>0</v>
      </c>
      <c r="D24" s="218">
        <f>Accommodation!D24</f>
        <v>0</v>
      </c>
      <c r="E24" s="218">
        <f>Accommodation!E24</f>
        <v>0</v>
      </c>
      <c r="F24" s="423"/>
      <c r="G24" s="236">
        <f>Accommodation!F24</f>
        <v>0</v>
      </c>
      <c r="H24" s="424"/>
      <c r="I24" s="424"/>
      <c r="J24" s="424"/>
      <c r="K24" s="236">
        <f>Accommodation!G24</f>
        <v>0</v>
      </c>
      <c r="L24" s="424"/>
      <c r="M24" s="424"/>
    </row>
    <row r="25" spans="1:13" ht="17.25" customHeight="1">
      <c r="A25" s="239">
        <v>12</v>
      </c>
      <c r="B25" s="235">
        <f>Accommodation!B25</f>
        <v>0</v>
      </c>
      <c r="C25" s="235">
        <f>Accommodation!C25</f>
        <v>0</v>
      </c>
      <c r="D25" s="218">
        <f>Accommodation!D25</f>
        <v>0</v>
      </c>
      <c r="E25" s="218">
        <f>Accommodation!E25</f>
        <v>0</v>
      </c>
      <c r="F25" s="423"/>
      <c r="G25" s="236">
        <f>Accommodation!F25</f>
        <v>0</v>
      </c>
      <c r="H25" s="424"/>
      <c r="I25" s="424"/>
      <c r="J25" s="424"/>
      <c r="K25" s="236">
        <f>Accommodation!G25</f>
        <v>0</v>
      </c>
      <c r="L25" s="424"/>
      <c r="M25" s="424"/>
    </row>
    <row r="26" spans="1:13" ht="17.25" customHeight="1">
      <c r="A26" s="239">
        <v>13</v>
      </c>
      <c r="B26" s="235">
        <f>Accommodation!B26</f>
        <v>0</v>
      </c>
      <c r="C26" s="235">
        <f>Accommodation!C26</f>
        <v>0</v>
      </c>
      <c r="D26" s="218">
        <f>Accommodation!D26</f>
        <v>0</v>
      </c>
      <c r="E26" s="218">
        <f>Accommodation!E26</f>
        <v>0</v>
      </c>
      <c r="F26" s="423"/>
      <c r="G26" s="236">
        <f>Accommodation!F26</f>
        <v>0</v>
      </c>
      <c r="H26" s="424"/>
      <c r="I26" s="424"/>
      <c r="J26" s="424"/>
      <c r="K26" s="236">
        <f>Accommodation!G26</f>
        <v>0</v>
      </c>
      <c r="L26" s="424"/>
      <c r="M26" s="424"/>
    </row>
    <row r="27" spans="1:13" ht="17.25" customHeight="1">
      <c r="A27" s="239">
        <v>14</v>
      </c>
      <c r="B27" s="235">
        <f>Accommodation!B27</f>
        <v>0</v>
      </c>
      <c r="C27" s="235">
        <f>Accommodation!C27</f>
        <v>0</v>
      </c>
      <c r="D27" s="218">
        <f>Accommodation!D27</f>
        <v>0</v>
      </c>
      <c r="E27" s="218">
        <f>Accommodation!E27</f>
        <v>0</v>
      </c>
      <c r="F27" s="423"/>
      <c r="G27" s="236">
        <f>Accommodation!F27</f>
        <v>0</v>
      </c>
      <c r="H27" s="424"/>
      <c r="I27" s="424"/>
      <c r="J27" s="424"/>
      <c r="K27" s="236">
        <f>Accommodation!G27</f>
        <v>0</v>
      </c>
      <c r="L27" s="424"/>
      <c r="M27" s="424"/>
    </row>
    <row r="28" spans="1:13" ht="17.25" customHeight="1">
      <c r="A28" s="239">
        <v>15</v>
      </c>
      <c r="B28" s="235">
        <f>Accommodation!B28</f>
        <v>0</v>
      </c>
      <c r="C28" s="235">
        <f>Accommodation!C28</f>
        <v>0</v>
      </c>
      <c r="D28" s="218">
        <f>Accommodation!D28</f>
        <v>0</v>
      </c>
      <c r="E28" s="218">
        <f>Accommodation!E28</f>
        <v>0</v>
      </c>
      <c r="F28" s="423"/>
      <c r="G28" s="236">
        <f>Accommodation!F28</f>
        <v>0</v>
      </c>
      <c r="H28" s="424"/>
      <c r="I28" s="424"/>
      <c r="J28" s="424"/>
      <c r="K28" s="236">
        <f>Accommodation!G28</f>
        <v>0</v>
      </c>
      <c r="L28" s="424"/>
      <c r="M28" s="424"/>
    </row>
    <row r="29" spans="1:13" ht="17.25" customHeight="1">
      <c r="A29" s="239">
        <v>16</v>
      </c>
      <c r="B29" s="235">
        <f>Accommodation!B29</f>
        <v>0</v>
      </c>
      <c r="C29" s="235">
        <f>Accommodation!C29</f>
        <v>0</v>
      </c>
      <c r="D29" s="218">
        <f>Accommodation!D29</f>
        <v>0</v>
      </c>
      <c r="E29" s="218">
        <f>Accommodation!E29</f>
        <v>0</v>
      </c>
      <c r="F29" s="423"/>
      <c r="G29" s="236">
        <f>Accommodation!F29</f>
        <v>0</v>
      </c>
      <c r="H29" s="424"/>
      <c r="I29" s="424"/>
      <c r="J29" s="424"/>
      <c r="K29" s="236">
        <f>Accommodation!G29</f>
        <v>0</v>
      </c>
      <c r="L29" s="424"/>
      <c r="M29" s="424"/>
    </row>
    <row r="30" spans="1:13" ht="17.25" customHeight="1">
      <c r="A30" s="239">
        <v>17</v>
      </c>
      <c r="B30" s="235">
        <f>Accommodation!B30</f>
        <v>0</v>
      </c>
      <c r="C30" s="235">
        <f>Accommodation!C30</f>
        <v>0</v>
      </c>
      <c r="D30" s="218">
        <f>Accommodation!D30</f>
        <v>0</v>
      </c>
      <c r="E30" s="218">
        <f>Accommodation!E30</f>
        <v>0</v>
      </c>
      <c r="F30" s="423"/>
      <c r="G30" s="236">
        <f>Accommodation!F30</f>
        <v>0</v>
      </c>
      <c r="H30" s="424"/>
      <c r="I30" s="424"/>
      <c r="J30" s="424"/>
      <c r="K30" s="236">
        <f>Accommodation!G30</f>
        <v>0</v>
      </c>
      <c r="L30" s="424"/>
      <c r="M30" s="424"/>
    </row>
    <row r="31" spans="1:13" ht="17.25" customHeight="1">
      <c r="A31" s="239">
        <v>18</v>
      </c>
      <c r="B31" s="235">
        <f>Accommodation!B31</f>
        <v>0</v>
      </c>
      <c r="C31" s="235">
        <f>Accommodation!C31</f>
        <v>0</v>
      </c>
      <c r="D31" s="218">
        <f>Accommodation!D31</f>
        <v>0</v>
      </c>
      <c r="E31" s="218">
        <f>Accommodation!E31</f>
        <v>0</v>
      </c>
      <c r="F31" s="423"/>
      <c r="G31" s="236">
        <f>Accommodation!F31</f>
        <v>0</v>
      </c>
      <c r="H31" s="424"/>
      <c r="I31" s="424"/>
      <c r="J31" s="424"/>
      <c r="K31" s="236">
        <f>Accommodation!G31</f>
        <v>0</v>
      </c>
      <c r="L31" s="424"/>
      <c r="M31" s="424"/>
    </row>
    <row r="32" spans="1:13" ht="17.25" customHeight="1">
      <c r="A32" s="239">
        <v>19</v>
      </c>
      <c r="B32" s="235">
        <f>Accommodation!B32</f>
        <v>0</v>
      </c>
      <c r="C32" s="235">
        <f>Accommodation!C32</f>
        <v>0</v>
      </c>
      <c r="D32" s="218">
        <f>Accommodation!D32</f>
        <v>0</v>
      </c>
      <c r="E32" s="218">
        <f>Accommodation!E32</f>
        <v>0</v>
      </c>
      <c r="F32" s="423"/>
      <c r="G32" s="236">
        <f>Accommodation!F32</f>
        <v>0</v>
      </c>
      <c r="H32" s="424"/>
      <c r="I32" s="424"/>
      <c r="J32" s="424"/>
      <c r="K32" s="236">
        <f>Accommodation!G32</f>
        <v>0</v>
      </c>
      <c r="L32" s="424"/>
      <c r="M32" s="424"/>
    </row>
    <row r="33" spans="1:13" ht="17.25" customHeight="1">
      <c r="A33" s="239">
        <v>20</v>
      </c>
      <c r="B33" s="235">
        <f>Accommodation!B33</f>
        <v>0</v>
      </c>
      <c r="C33" s="235">
        <f>Accommodation!C33</f>
        <v>0</v>
      </c>
      <c r="D33" s="218">
        <f>Accommodation!D33</f>
        <v>0</v>
      </c>
      <c r="E33" s="218">
        <f>Accommodation!E33</f>
        <v>0</v>
      </c>
      <c r="F33" s="423"/>
      <c r="G33" s="236">
        <f>Accommodation!F33</f>
        <v>0</v>
      </c>
      <c r="H33" s="424"/>
      <c r="I33" s="424"/>
      <c r="J33" s="424"/>
      <c r="K33" s="236">
        <f>Accommodation!G33</f>
        <v>0</v>
      </c>
      <c r="L33" s="424"/>
      <c r="M33" s="424"/>
    </row>
    <row r="34" spans="1:13" ht="17.25" hidden="1" customHeight="1">
      <c r="A34" s="239">
        <v>21</v>
      </c>
      <c r="B34" s="235">
        <f>Accommodation!B34</f>
        <v>0</v>
      </c>
      <c r="C34" s="235">
        <f>Accommodation!C34</f>
        <v>0</v>
      </c>
      <c r="D34" s="218">
        <f>Accommodation!D34</f>
        <v>0</v>
      </c>
      <c r="E34" s="218">
        <f>Accommodation!E34</f>
        <v>0</v>
      </c>
      <c r="F34" s="423"/>
      <c r="G34" s="236">
        <f>Accommodation!F34</f>
        <v>0</v>
      </c>
      <c r="H34" s="424"/>
      <c r="I34" s="424"/>
      <c r="J34" s="424"/>
      <c r="K34" s="236">
        <f>Accommodation!G34</f>
        <v>0</v>
      </c>
      <c r="L34" s="424"/>
      <c r="M34" s="424"/>
    </row>
    <row r="35" spans="1:13" ht="17.25" hidden="1" customHeight="1">
      <c r="A35" s="239">
        <v>22</v>
      </c>
      <c r="B35" s="235">
        <f>Accommodation!B35</f>
        <v>0</v>
      </c>
      <c r="C35" s="235">
        <f>Accommodation!C35</f>
        <v>0</v>
      </c>
      <c r="D35" s="218">
        <f>Accommodation!D35</f>
        <v>0</v>
      </c>
      <c r="E35" s="218">
        <f>Accommodation!E35</f>
        <v>0</v>
      </c>
      <c r="F35" s="423"/>
      <c r="G35" s="236">
        <f>Accommodation!F35</f>
        <v>0</v>
      </c>
      <c r="H35" s="424"/>
      <c r="I35" s="424"/>
      <c r="J35" s="424"/>
      <c r="K35" s="236">
        <f>Accommodation!G35</f>
        <v>0</v>
      </c>
      <c r="L35" s="424"/>
      <c r="M35" s="424"/>
    </row>
    <row r="36" spans="1:13" ht="17.25" hidden="1" customHeight="1">
      <c r="A36" s="239">
        <v>23</v>
      </c>
      <c r="B36" s="235">
        <f>Accommodation!B36</f>
        <v>0</v>
      </c>
      <c r="C36" s="235">
        <f>Accommodation!C36</f>
        <v>0</v>
      </c>
      <c r="D36" s="218">
        <f>Accommodation!D36</f>
        <v>0</v>
      </c>
      <c r="E36" s="218">
        <f>Accommodation!E36</f>
        <v>0</v>
      </c>
      <c r="F36" s="423"/>
      <c r="G36" s="236">
        <f>Accommodation!F36</f>
        <v>0</v>
      </c>
      <c r="H36" s="424"/>
      <c r="I36" s="424"/>
      <c r="J36" s="424"/>
      <c r="K36" s="236">
        <f>Accommodation!G36</f>
        <v>0</v>
      </c>
      <c r="L36" s="424"/>
      <c r="M36" s="424"/>
    </row>
    <row r="37" spans="1:13" ht="17.25" hidden="1" customHeight="1">
      <c r="A37" s="239">
        <v>24</v>
      </c>
      <c r="B37" s="235">
        <f>Accommodation!B37</f>
        <v>0</v>
      </c>
      <c r="C37" s="235">
        <f>Accommodation!C37</f>
        <v>0</v>
      </c>
      <c r="D37" s="218">
        <f>Accommodation!D37</f>
        <v>0</v>
      </c>
      <c r="E37" s="218">
        <f>Accommodation!E37</f>
        <v>0</v>
      </c>
      <c r="F37" s="423"/>
      <c r="G37" s="236">
        <f>Accommodation!F37</f>
        <v>0</v>
      </c>
      <c r="H37" s="424"/>
      <c r="I37" s="424"/>
      <c r="J37" s="424"/>
      <c r="K37" s="236">
        <f>Accommodation!G37</f>
        <v>0</v>
      </c>
      <c r="L37" s="424"/>
      <c r="M37" s="424"/>
    </row>
    <row r="38" spans="1:13" ht="17.25" hidden="1" customHeight="1">
      <c r="A38" s="239">
        <v>25</v>
      </c>
      <c r="B38" s="235">
        <f>Accommodation!B38</f>
        <v>0</v>
      </c>
      <c r="C38" s="235">
        <f>Accommodation!C38</f>
        <v>0</v>
      </c>
      <c r="D38" s="218">
        <f>Accommodation!D38</f>
        <v>0</v>
      </c>
      <c r="E38" s="218">
        <f>Accommodation!E38</f>
        <v>0</v>
      </c>
      <c r="F38" s="423"/>
      <c r="G38" s="236">
        <f>Accommodation!F38</f>
        <v>0</v>
      </c>
      <c r="H38" s="424"/>
      <c r="I38" s="424"/>
      <c r="J38" s="424"/>
      <c r="K38" s="236">
        <f>Accommodation!G38</f>
        <v>0</v>
      </c>
      <c r="L38" s="424"/>
      <c r="M38" s="424"/>
    </row>
    <row r="39" spans="1:13" ht="17.25" hidden="1" customHeight="1">
      <c r="A39" s="239">
        <v>26</v>
      </c>
      <c r="B39" s="235">
        <f>Accommodation!B39</f>
        <v>0</v>
      </c>
      <c r="C39" s="235">
        <f>Accommodation!C39</f>
        <v>0</v>
      </c>
      <c r="D39" s="218">
        <f>Accommodation!D39</f>
        <v>0</v>
      </c>
      <c r="E39" s="218">
        <f>Accommodation!E39</f>
        <v>0</v>
      </c>
      <c r="F39" s="423"/>
      <c r="G39" s="236">
        <f>Accommodation!F39</f>
        <v>0</v>
      </c>
      <c r="H39" s="424"/>
      <c r="I39" s="424"/>
      <c r="J39" s="424"/>
      <c r="K39" s="236">
        <f>Accommodation!G39</f>
        <v>0</v>
      </c>
      <c r="L39" s="424"/>
      <c r="M39" s="424"/>
    </row>
    <row r="40" spans="1:13" ht="17.25" hidden="1" customHeight="1">
      <c r="A40" s="239">
        <v>27</v>
      </c>
      <c r="B40" s="235">
        <f>Accommodation!B40</f>
        <v>0</v>
      </c>
      <c r="C40" s="235">
        <f>Accommodation!C40</f>
        <v>0</v>
      </c>
      <c r="D40" s="218">
        <f>Accommodation!D40</f>
        <v>0</v>
      </c>
      <c r="E40" s="218">
        <f>Accommodation!E40</f>
        <v>0</v>
      </c>
      <c r="F40" s="423"/>
      <c r="G40" s="236">
        <f>Accommodation!F40</f>
        <v>0</v>
      </c>
      <c r="H40" s="424"/>
      <c r="I40" s="424"/>
      <c r="J40" s="424"/>
      <c r="K40" s="236">
        <f>Accommodation!G40</f>
        <v>0</v>
      </c>
      <c r="L40" s="424"/>
      <c r="M40" s="424"/>
    </row>
    <row r="41" spans="1:13" ht="17.25" hidden="1" customHeight="1">
      <c r="A41" s="239">
        <v>28</v>
      </c>
      <c r="B41" s="235">
        <f>Accommodation!B41</f>
        <v>0</v>
      </c>
      <c r="C41" s="235">
        <f>Accommodation!C41</f>
        <v>0</v>
      </c>
      <c r="D41" s="218">
        <f>Accommodation!D41</f>
        <v>0</v>
      </c>
      <c r="E41" s="218">
        <f>Accommodation!E41</f>
        <v>0</v>
      </c>
      <c r="F41" s="423"/>
      <c r="G41" s="236">
        <f>Accommodation!F41</f>
        <v>0</v>
      </c>
      <c r="H41" s="424"/>
      <c r="I41" s="424"/>
      <c r="J41" s="424"/>
      <c r="K41" s="236">
        <f>Accommodation!G41</f>
        <v>0</v>
      </c>
      <c r="L41" s="424"/>
      <c r="M41" s="424"/>
    </row>
    <row r="42" spans="1:13" ht="17.25" hidden="1" customHeight="1">
      <c r="A42" s="239">
        <v>29</v>
      </c>
      <c r="B42" s="235">
        <f>Accommodation!B42</f>
        <v>0</v>
      </c>
      <c r="C42" s="235">
        <f>Accommodation!C42</f>
        <v>0</v>
      </c>
      <c r="D42" s="218">
        <f>Accommodation!D42</f>
        <v>0</v>
      </c>
      <c r="E42" s="218">
        <f>Accommodation!E42</f>
        <v>0</v>
      </c>
      <c r="F42" s="423"/>
      <c r="G42" s="236">
        <f>Accommodation!F42</f>
        <v>0</v>
      </c>
      <c r="H42" s="424"/>
      <c r="I42" s="424"/>
      <c r="J42" s="424"/>
      <c r="K42" s="236">
        <f>Accommodation!G42</f>
        <v>0</v>
      </c>
      <c r="L42" s="424"/>
      <c r="M42" s="424"/>
    </row>
    <row r="43" spans="1:13" ht="17.25" hidden="1" customHeight="1">
      <c r="A43" s="239">
        <v>30</v>
      </c>
      <c r="B43" s="235">
        <f>Accommodation!B43</f>
        <v>0</v>
      </c>
      <c r="C43" s="235">
        <f>Accommodation!C43</f>
        <v>0</v>
      </c>
      <c r="D43" s="218">
        <f>Accommodation!D43</f>
        <v>0</v>
      </c>
      <c r="E43" s="218">
        <f>Accommodation!E43</f>
        <v>0</v>
      </c>
      <c r="F43" s="423"/>
      <c r="G43" s="236">
        <f>Accommodation!F43</f>
        <v>0</v>
      </c>
      <c r="H43" s="424"/>
      <c r="I43" s="424"/>
      <c r="J43" s="424"/>
      <c r="K43" s="236">
        <f>Accommodation!G43</f>
        <v>0</v>
      </c>
      <c r="L43" s="424"/>
      <c r="M43" s="424"/>
    </row>
    <row r="44" spans="1:13" ht="14">
      <c r="A44" s="237"/>
      <c r="B44" s="237"/>
      <c r="C44" s="237"/>
      <c r="D44" s="237"/>
      <c r="E44" s="237"/>
      <c r="F44" s="237"/>
      <c r="G44" s="238"/>
      <c r="H44" s="238"/>
      <c r="I44" s="238"/>
      <c r="J44" s="238"/>
      <c r="K44" s="238"/>
      <c r="L44" s="238"/>
      <c r="M44" s="238"/>
    </row>
    <row r="45" spans="1:13">
      <c r="A45" s="614"/>
      <c r="B45" s="614"/>
      <c r="C45" s="614"/>
      <c r="D45" s="614"/>
      <c r="E45" s="614"/>
      <c r="F45" s="614"/>
      <c r="G45" s="614"/>
      <c r="H45" s="448"/>
      <c r="I45" s="448"/>
      <c r="J45" s="448"/>
      <c r="K45" s="447"/>
      <c r="L45" s="447"/>
      <c r="M45" s="449"/>
    </row>
    <row r="46" spans="1:13">
      <c r="A46" s="240" t="s">
        <v>434</v>
      </c>
      <c r="B46" s="240"/>
      <c r="C46" s="240" t="s">
        <v>125</v>
      </c>
      <c r="D46" s="240"/>
      <c r="E46" s="240"/>
      <c r="F46" s="240"/>
      <c r="G46" s="241"/>
      <c r="H46" s="243"/>
      <c r="I46" s="243"/>
      <c r="J46" s="243"/>
      <c r="K46" s="243"/>
      <c r="L46" s="243"/>
      <c r="M46" s="1"/>
    </row>
    <row r="47" spans="1:13">
      <c r="A47" s="240" t="s">
        <v>126</v>
      </c>
      <c r="B47" s="240"/>
      <c r="C47" s="240" t="s">
        <v>578</v>
      </c>
      <c r="D47" s="240"/>
      <c r="E47" s="240"/>
      <c r="F47" s="240"/>
      <c r="G47" s="241"/>
      <c r="H47" s="240"/>
      <c r="I47" s="240"/>
      <c r="J47" s="240"/>
      <c r="K47" s="240"/>
      <c r="L47" s="240"/>
      <c r="M47"/>
    </row>
    <row r="48" spans="1:13">
      <c r="A48" s="240" t="s">
        <v>127</v>
      </c>
      <c r="B48" s="240"/>
      <c r="C48" s="240" t="s">
        <v>128</v>
      </c>
      <c r="D48" s="240"/>
      <c r="E48" s="240"/>
      <c r="F48" s="240"/>
      <c r="G48" s="241"/>
      <c r="H48" s="240"/>
      <c r="I48" s="240"/>
      <c r="J48" s="240"/>
      <c r="K48" s="240"/>
      <c r="L48" s="240"/>
      <c r="M48"/>
    </row>
    <row r="49" spans="1:30">
      <c r="A49" s="240"/>
      <c r="B49" s="240"/>
      <c r="C49" s="240"/>
      <c r="D49" s="240"/>
      <c r="E49" s="240"/>
      <c r="F49" s="240"/>
      <c r="G49" s="243"/>
      <c r="H49" s="240"/>
      <c r="I49" s="240"/>
      <c r="J49" s="240"/>
      <c r="K49" s="240"/>
      <c r="L49" s="240"/>
      <c r="M49"/>
    </row>
    <row r="50" spans="1:30" ht="15" customHeight="1">
      <c r="A50" s="445" t="s">
        <v>579</v>
      </c>
      <c r="B50" s="445"/>
      <c r="C50" s="445"/>
      <c r="D50" s="445"/>
      <c r="E50" s="588" t="s">
        <v>580</v>
      </c>
      <c r="F50" s="588"/>
      <c r="G50" s="589">
        <f>'PLEASE FILL IN HERE FIRST!!!'!B35</f>
        <v>44283</v>
      </c>
      <c r="H50" s="589"/>
      <c r="I50" s="589"/>
      <c r="J50" s="589"/>
      <c r="K50" s="589"/>
      <c r="L50" s="589"/>
      <c r="M50" s="589"/>
    </row>
    <row r="51" spans="1:30" ht="16">
      <c r="A51" s="446" t="s">
        <v>584</v>
      </c>
      <c r="B51" s="446"/>
      <c r="C51" s="446"/>
      <c r="D51" s="446"/>
      <c r="E51" s="588"/>
      <c r="F51" s="588"/>
      <c r="G51" s="589"/>
      <c r="H51" s="589"/>
      <c r="I51" s="589"/>
      <c r="J51" s="589"/>
      <c r="K51" s="589"/>
      <c r="L51" s="589"/>
      <c r="M51" s="589"/>
    </row>
    <row r="52" spans="1:30" s="25" customFormat="1" ht="16">
      <c r="A52" s="446" t="s">
        <v>589</v>
      </c>
      <c r="B52" s="446"/>
      <c r="C52" s="446"/>
      <c r="D52" s="446"/>
      <c r="E52" s="588"/>
      <c r="F52" s="588"/>
      <c r="G52" s="589"/>
      <c r="H52" s="589"/>
      <c r="I52" s="589"/>
      <c r="J52" s="589"/>
      <c r="K52" s="589"/>
      <c r="L52" s="589"/>
      <c r="M52" s="589"/>
      <c r="AA52" s="18"/>
      <c r="AD52" s="18"/>
    </row>
    <row r="53" spans="1:30" s="25" customFormat="1" ht="16">
      <c r="A53" s="244"/>
      <c r="B53" s="242"/>
      <c r="C53" s="6"/>
      <c r="D53" s="6"/>
      <c r="E53" s="243"/>
      <c r="F53" s="613"/>
      <c r="G53" s="613"/>
      <c r="H53" s="613"/>
      <c r="I53" s="246"/>
      <c r="J53" s="245"/>
      <c r="K53" s="245"/>
      <c r="L53" s="240"/>
      <c r="M53" s="2"/>
      <c r="AA53" s="18"/>
      <c r="AD53" s="18"/>
    </row>
  </sheetData>
  <sheetProtection algorithmName="SHA-512" hashValue="YFge2iV2GQ7c8i/z74XdBZW2DkFfHYDSow52BZ1n4iXMBLoo2pSJBoa0vW/sZvuJ8mQCCXDHychhNvaHEgx0EA==" saltValue="E0oW5CMf5pxy7BDya8q2aQ==" spinCount="100000" sheet="1" selectLockedCells="1"/>
  <mergeCells count="18">
    <mergeCell ref="F53:H53"/>
    <mergeCell ref="A45:G45"/>
    <mergeCell ref="A7:B7"/>
    <mergeCell ref="A11:A12"/>
    <mergeCell ref="A1:M1"/>
    <mergeCell ref="A3:M3"/>
    <mergeCell ref="A4:M4"/>
    <mergeCell ref="H5:I5"/>
    <mergeCell ref="D5:E5"/>
    <mergeCell ref="A2:M2"/>
    <mergeCell ref="M11:M12"/>
    <mergeCell ref="G50:M52"/>
    <mergeCell ref="E50:F52"/>
    <mergeCell ref="B11:B12"/>
    <mergeCell ref="C11:C12"/>
    <mergeCell ref="D11:D12"/>
    <mergeCell ref="E11:E12"/>
    <mergeCell ref="J11:J12"/>
  </mergeCells>
  <phoneticPr fontId="3" type="noConversion"/>
  <conditionalFormatting sqref="B14:E43">
    <cfRule type="cellIs" dxfId="9" priority="41" operator="equal">
      <formula>0</formula>
    </cfRule>
  </conditionalFormatting>
  <conditionalFormatting sqref="G14:G43">
    <cfRule type="cellIs" dxfId="8" priority="26" operator="equal">
      <formula>0</formula>
    </cfRule>
  </conditionalFormatting>
  <conditionalFormatting sqref="K14:K43">
    <cfRule type="cellIs" dxfId="7" priority="25" operator="equal">
      <formula>0</formula>
    </cfRule>
  </conditionalFormatting>
  <dataValidations count="3">
    <dataValidation type="list" allowBlank="1" showInputMessage="1" showErrorMessage="1" sqref="D14:D43" xr:uid="{00000000-0002-0000-0500-000000000000}">
      <formula1>$AA$1:$AA$3</formula1>
    </dataValidation>
    <dataValidation type="list" allowBlank="1" showInputMessage="1" showErrorMessage="1" sqref="E14:E43" xr:uid="{00000000-0002-0000-0500-000001000000}">
      <formula1>$AB$1:$AB$6</formula1>
    </dataValidation>
    <dataValidation type="list" allowBlank="1" showInputMessage="1" showErrorMessage="1" sqref="F14:F43" xr:uid="{00000000-0002-0000-0500-000002000000}">
      <formula1>$AD$1:$AD$4</formula1>
    </dataValidation>
  </dataValidations>
  <printOptions horizontalCentered="1"/>
  <pageMargins left="0.2" right="0.2" top="0.39000000000000007" bottom="0.39000000000000007" header="0.51" footer="0.51"/>
  <pageSetup paperSize="9" scale="7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Accommodation!$H14="x"</xm:f>
            <x14:dxf>
              <font>
                <color theme="1"/>
              </font>
              <fill>
                <patternFill patternType="solid">
                  <fgColor indexed="64"/>
                  <bgColor theme="1"/>
                </patternFill>
              </fill>
            </x14:dxf>
          </x14:cfRule>
          <xm:sqref>F14:M43</xm:sqref>
        </x14:conditionalFormatting>
        <x14:conditionalFormatting xmlns:xm="http://schemas.microsoft.com/office/excel/2006/main">
          <x14:cfRule type="expression" priority="5" id="{F1D1706A-E748-8043-BD9C-BBEFC52E5C8F}">
            <xm:f>'PLEASE FILL IN HERE FIRST!!!'!$B$5='PLEASE FILL IN HERE FIRST!!!'!$J$9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FIRST!!!'!$J$11</xm:f>
            <x14:dxf>
              <font>
                <color rgb="FFC00000"/>
              </font>
              <fill>
                <patternFill patternType="none">
                  <fgColor indexed="64"/>
                  <bgColor auto="1"/>
                </patternFill>
              </fill>
            </x14:dxf>
          </x14:cfRule>
          <xm:sqref>A4:M4</xm:sqref>
        </x14:conditionalFormatting>
        <x14:conditionalFormatting xmlns:xm="http://schemas.microsoft.com/office/excel/2006/main">
          <x14:cfRule type="expression" priority="3" id="{60BB0568-EF1C-BC41-8EF9-4F5CCDB56413}">
            <xm:f>'PLEASE FILL IN HERE FIRST!!!'!$B$5='PLEASE FILL IN HERE FIRST!!!'!$J$9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FIRST!!!'!$J$11</xm:f>
            <x14:dxf>
              <font>
                <color auto="1"/>
              </font>
              <fill>
                <patternFill patternType="solid">
                  <fgColor indexed="64"/>
                  <bgColor theme="5" tint="0.79998168889431442"/>
                </patternFill>
              </fill>
            </x14:dxf>
          </x14:cfRule>
          <xm:sqref>F14:F43 H14:J43 L14:M43</xm:sqref>
        </x14:conditionalFormatting>
        <x14:conditionalFormatting xmlns:xm="http://schemas.microsoft.com/office/excel/2006/main">
          <x14:cfRule type="expression" priority="1" id="{055E2DAD-0EA7-9E40-ABA8-A16E00709352}">
            <xm:f>'PLEASE FILL IN HERE FIRST!!!'!$B$5='PLEASE FILL IN HERE FIRST!!!'!$J$11</xm:f>
            <x14:dxf>
              <font>
                <color rgb="FFC00000"/>
              </font>
              <fill>
                <patternFill patternType="none">
                  <fgColor indexed="64"/>
                  <bgColor auto="1"/>
                </patternFill>
              </fill>
            </x14:dxf>
          </x14:cfRule>
          <x14:cfRule type="expression" priority="2" id="{70FD3740-5AFD-BE48-96C5-996DC6CAD1A1}">
            <xm:f>'PLEASE FILL IN HERE FIRST!!!'!$B$5='PLEASE FILL IN HERE FIRST!!!'!$J$9</xm:f>
            <x14:dxf>
              <font>
                <color theme="1" tint="0.499984740745262"/>
              </font>
              <fill>
                <patternFill patternType="none">
                  <fgColor indexed="64"/>
                  <bgColor auto="1"/>
                </patternFill>
              </fill>
            </x14:dxf>
          </x14:cfRule>
          <xm:sqref>A5:D5 F5:M5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9" customWidth="1"/>
    <col min="19" max="19" width="13.6640625" style="50" bestFit="1" customWidth="1"/>
    <col min="20" max="23" width="11.5" style="50" customWidth="1"/>
    <col min="24" max="54" width="11.5" style="51" customWidth="1"/>
    <col min="55" max="56" width="11.5" style="6" customWidth="1"/>
    <col min="57" max="16384" width="11.5" style="6"/>
  </cols>
  <sheetData>
    <row r="1" spans="1:54" ht="25">
      <c r="A1" s="629" t="s">
        <v>171</v>
      </c>
      <c r="B1" s="629"/>
      <c r="C1" s="629"/>
      <c r="D1" s="629"/>
      <c r="E1" s="629"/>
      <c r="F1" s="629"/>
      <c r="G1" s="629"/>
      <c r="H1" s="629"/>
      <c r="I1" s="629"/>
      <c r="J1" s="629"/>
      <c r="K1" s="629"/>
      <c r="L1" s="629"/>
      <c r="M1" s="629"/>
      <c r="N1" s="629"/>
      <c r="O1" s="629"/>
      <c r="P1" s="629"/>
      <c r="Q1" s="629"/>
      <c r="BB1" s="67"/>
    </row>
    <row r="2" spans="1:54" ht="23">
      <c r="A2" s="630" t="str">
        <f>'PLEASE FILL IN HERE FIRST!!!'!B5</f>
        <v>Latin American Singles and Mixed Qualification Tournament</v>
      </c>
      <c r="B2" s="630"/>
      <c r="C2" s="630"/>
      <c r="D2" s="630"/>
      <c r="E2" s="630"/>
      <c r="F2" s="630"/>
      <c r="G2" s="630"/>
      <c r="H2" s="630"/>
      <c r="I2" s="630"/>
      <c r="J2" s="630"/>
      <c r="K2" s="630"/>
      <c r="L2" s="630"/>
      <c r="M2" s="630"/>
      <c r="N2" s="630"/>
      <c r="O2" s="630"/>
      <c r="P2" s="630"/>
      <c r="Q2" s="630"/>
      <c r="S2" s="50">
        <v>1</v>
      </c>
      <c r="U2" s="50" t="s">
        <v>160</v>
      </c>
      <c r="V2" s="50" t="s">
        <v>55</v>
      </c>
      <c r="W2" s="50" t="s">
        <v>169</v>
      </c>
    </row>
    <row r="3" spans="1:54" ht="18">
      <c r="A3" s="631" t="str">
        <f>'PLEASE FILL IN HERE FIRST!!!'!B7</f>
        <v>Rosario, Argentina</v>
      </c>
      <c r="B3" s="631"/>
      <c r="C3" s="631"/>
      <c r="D3" s="631"/>
      <c r="E3" s="631"/>
      <c r="F3" s="631"/>
      <c r="G3" s="631"/>
      <c r="H3" s="631"/>
      <c r="I3" s="631"/>
      <c r="J3" s="631"/>
      <c r="K3" s="631"/>
      <c r="L3" s="631"/>
      <c r="M3" s="631"/>
      <c r="N3" s="631"/>
      <c r="O3" s="631"/>
      <c r="P3" s="631"/>
      <c r="Q3" s="631"/>
      <c r="S3" s="50" t="s">
        <v>129</v>
      </c>
      <c r="U3" s="52" t="e">
        <f>Prospectus!$I$74</f>
        <v>#N/A</v>
      </c>
      <c r="V3" s="52" t="e">
        <f>Prospectus!$I$75</f>
        <v>#N/A</v>
      </c>
    </row>
    <row r="4" spans="1:54" ht="15" customHeight="1">
      <c r="B4" s="12"/>
      <c r="C4" s="12"/>
      <c r="D4" s="12"/>
      <c r="E4" s="12"/>
      <c r="F4" s="21">
        <f>'PLEASE FILL IN HERE FIRST!!!'!B9</f>
        <v>44299</v>
      </c>
      <c r="G4" s="22" t="s">
        <v>110</v>
      </c>
      <c r="H4" s="636">
        <f>'PLEASE FILL IN HERE FIRST!!!'!D9</f>
        <v>43938</v>
      </c>
      <c r="I4" s="636"/>
      <c r="J4" s="636"/>
      <c r="K4" s="21"/>
      <c r="L4" s="21"/>
      <c r="M4" s="12"/>
      <c r="N4" s="12"/>
      <c r="O4" s="12"/>
      <c r="P4" s="12"/>
      <c r="Q4" s="12"/>
      <c r="S4" s="50" t="s">
        <v>130</v>
      </c>
      <c r="U4" s="52">
        <f>Prospectus!$H$87</f>
        <v>140</v>
      </c>
      <c r="V4" s="52">
        <f>Prospectus!$H$88</f>
        <v>90</v>
      </c>
    </row>
    <row r="5" spans="1:54">
      <c r="S5" s="50" t="s">
        <v>131</v>
      </c>
      <c r="U5" s="52">
        <f>Prospectus!$H$123</f>
        <v>0</v>
      </c>
      <c r="V5" s="52">
        <f>Prospectus!$H$124</f>
        <v>0</v>
      </c>
    </row>
    <row r="6" spans="1:54" ht="20">
      <c r="A6" s="23" t="s">
        <v>92</v>
      </c>
      <c r="B6" s="5"/>
      <c r="C6" s="637">
        <f>Preliminary!B7</f>
        <v>0</v>
      </c>
      <c r="D6" s="638"/>
      <c r="E6" s="638"/>
      <c r="F6" s="638"/>
      <c r="G6" s="638"/>
      <c r="H6" s="638"/>
      <c r="I6" s="638"/>
      <c r="J6" s="638"/>
      <c r="K6" s="638"/>
      <c r="L6" s="638"/>
      <c r="M6" s="638"/>
      <c r="N6" s="638"/>
      <c r="O6" s="638"/>
      <c r="P6" s="639"/>
      <c r="S6" s="50" t="s">
        <v>63</v>
      </c>
      <c r="W6" s="66" t="e">
        <f>'PLEASE FILL IN HERE FIRST!!!'!B47</f>
        <v>#N/A</v>
      </c>
    </row>
    <row r="7" spans="1:54">
      <c r="A7"/>
      <c r="B7"/>
      <c r="C7"/>
      <c r="D7" s="1"/>
      <c r="E7"/>
      <c r="F7"/>
      <c r="G7"/>
      <c r="H7"/>
      <c r="I7"/>
      <c r="J7"/>
      <c r="K7"/>
      <c r="L7"/>
      <c r="M7"/>
      <c r="N7"/>
      <c r="O7"/>
      <c r="P7"/>
      <c r="S7" s="50" t="s">
        <v>162</v>
      </c>
      <c r="T7" s="50" t="s">
        <v>28</v>
      </c>
      <c r="U7" s="66" t="e">
        <f>'PLEASE FILL IN HERE FIRST!!!'!B47</f>
        <v>#N/A</v>
      </c>
    </row>
    <row r="8" spans="1:54">
      <c r="A8" s="7"/>
      <c r="B8" s="7" t="s">
        <v>111</v>
      </c>
      <c r="C8" s="7" t="s">
        <v>112</v>
      </c>
      <c r="D8" s="8" t="s">
        <v>113</v>
      </c>
      <c r="E8" s="8" t="s">
        <v>114</v>
      </c>
      <c r="F8" s="8" t="s">
        <v>19</v>
      </c>
      <c r="G8" s="8" t="s">
        <v>20</v>
      </c>
      <c r="H8" s="8" t="s">
        <v>57</v>
      </c>
      <c r="I8" s="8" t="s">
        <v>58</v>
      </c>
      <c r="J8" s="8" t="s">
        <v>59</v>
      </c>
      <c r="K8" s="8" t="s">
        <v>60</v>
      </c>
      <c r="L8" s="8" t="s">
        <v>54</v>
      </c>
      <c r="M8" s="8" t="s">
        <v>132</v>
      </c>
      <c r="N8" s="8" t="s">
        <v>133</v>
      </c>
      <c r="O8" s="8" t="s">
        <v>134</v>
      </c>
      <c r="P8" s="8" t="s">
        <v>135</v>
      </c>
      <c r="Q8" s="16" t="s">
        <v>31</v>
      </c>
      <c r="S8" s="50" t="s">
        <v>162</v>
      </c>
      <c r="T8" s="50" t="s">
        <v>161</v>
      </c>
      <c r="U8" s="52" t="e">
        <f>'PLEASE FILL IN HERE FIRST!!!'!$B$49</f>
        <v>#N/A</v>
      </c>
    </row>
    <row r="9" spans="1:54">
      <c r="A9" s="7"/>
      <c r="B9" s="7"/>
      <c r="C9" s="7"/>
      <c r="D9" s="8"/>
      <c r="E9" s="8"/>
      <c r="F9" s="38" t="s">
        <v>121</v>
      </c>
      <c r="G9" s="38" t="s">
        <v>121</v>
      </c>
      <c r="H9" s="8"/>
      <c r="I9" s="8"/>
      <c r="J9" s="8"/>
      <c r="K9" s="8"/>
      <c r="L9" s="8"/>
      <c r="M9" s="8"/>
      <c r="N9" s="8"/>
      <c r="O9" s="9" t="str">
        <f>'PLEASE FILL IN HERE FIRST!!!'!B43</f>
        <v>US $</v>
      </c>
      <c r="P9" s="9" t="str">
        <f>'PLEASE FILL IN HERE FIRST!!!'!B43</f>
        <v>US $</v>
      </c>
      <c r="Q9" s="9" t="str">
        <f>'PLEASE FILL IN HERE FIRST!!!'!B43</f>
        <v>US $</v>
      </c>
      <c r="S9" s="50" t="s">
        <v>162</v>
      </c>
      <c r="T9" s="50" t="s">
        <v>163</v>
      </c>
      <c r="U9" s="52" t="e">
        <f>'PLEASE FILL IN HERE FIRST!!!'!$B$49</f>
        <v>#N/A</v>
      </c>
    </row>
    <row r="10" spans="1:54" s="3" customFormat="1" ht="20.25" customHeight="1" thickBot="1">
      <c r="A10" s="13" t="s">
        <v>124</v>
      </c>
      <c r="B10" s="14" t="s">
        <v>25</v>
      </c>
      <c r="C10" s="14" t="s">
        <v>26</v>
      </c>
      <c r="D10" s="15" t="s">
        <v>27</v>
      </c>
      <c r="E10" s="15" t="s">
        <v>28</v>
      </c>
      <c r="F10" s="19">
        <v>40128</v>
      </c>
      <c r="G10" s="19">
        <v>40132</v>
      </c>
      <c r="H10" s="15" t="s">
        <v>29</v>
      </c>
      <c r="I10" s="15"/>
      <c r="J10" s="15"/>
      <c r="K10" s="15"/>
      <c r="L10" s="15" t="s">
        <v>160</v>
      </c>
      <c r="M10" s="15" t="s">
        <v>30</v>
      </c>
      <c r="N10" s="15">
        <v>4</v>
      </c>
      <c r="O10" s="64" t="e">
        <f>Prospectus!I74</f>
        <v>#N/A</v>
      </c>
      <c r="P10" s="64" t="e">
        <f>'PLEASE FILL IN HERE FIRST!!!'!B47</f>
        <v>#N/A</v>
      </c>
      <c r="Q10" s="65">
        <f>'PLEASE FILL IN HERE FIRST!!!'!B45</f>
        <v>25</v>
      </c>
      <c r="R10" s="69"/>
      <c r="S10" s="50" t="s">
        <v>162</v>
      </c>
      <c r="T10" s="50" t="s">
        <v>164</v>
      </c>
      <c r="U10" s="52" t="e">
        <f>'PLEASE FILL IN HERE FIRST!!!'!$B$49</f>
        <v>#N/A</v>
      </c>
      <c r="V10" s="50"/>
      <c r="W10" s="50"/>
      <c r="X10" s="51"/>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ht="19.5" customHeight="1" thickBot="1">
      <c r="A11" s="17">
        <v>1</v>
      </c>
      <c r="B11" s="36"/>
      <c r="C11" s="36" t="s">
        <v>173</v>
      </c>
      <c r="D11" s="35" t="s">
        <v>27</v>
      </c>
      <c r="E11" s="35" t="s">
        <v>28</v>
      </c>
      <c r="F11" s="37">
        <v>41065</v>
      </c>
      <c r="G11" s="37">
        <v>41067</v>
      </c>
      <c r="H11" s="35"/>
      <c r="I11" s="35"/>
      <c r="J11" s="35"/>
      <c r="K11" s="35"/>
      <c r="L11" s="35"/>
      <c r="M11" s="35"/>
      <c r="N11" s="35">
        <v>1</v>
      </c>
      <c r="O11" s="62" t="str">
        <f>IF(ISBLANK(L11),"",N11*R11)</f>
        <v/>
      </c>
      <c r="P11" s="62" t="str">
        <f>IF(H11="x",0,IF(I11="x",0,IF(J11="x",$P$10/2,IF(K11="x",$P$10,""))))</f>
        <v/>
      </c>
      <c r="Q11" s="63">
        <f t="shared" ref="Q11:Q40" si="0">IF(E11="PLA",$Q$10,"")</f>
        <v>25</v>
      </c>
      <c r="R11" s="69" t="str">
        <f>IF(ISBLANK(L11)," ",VLOOKUP(L11,$W$11:$X$16,2,FALSE))</f>
        <v xml:space="preserve"> </v>
      </c>
      <c r="S11" s="50" t="e">
        <f>IF(ISBLANK(E11)," ",VLOOKUP(E11,$T$7:$U$10,2,FALSE))</f>
        <v>#N/A</v>
      </c>
      <c r="T11" s="41" t="str">
        <f>IF($K11="x",$W$6,"")</f>
        <v/>
      </c>
      <c r="U11" s="52"/>
      <c r="V11" s="52"/>
      <c r="W11" s="54" t="str">
        <f>IF($H$11="x",$V$2,"")</f>
        <v/>
      </c>
      <c r="X11" s="41" t="str">
        <f>IF($H$11="x",$V$3,"")</f>
        <v/>
      </c>
      <c r="Y11" s="47">
        <v>1</v>
      </c>
      <c r="Z11" s="40"/>
    </row>
    <row r="12" spans="1:54" ht="19.5" customHeight="1" thickBot="1">
      <c r="A12" s="17">
        <v>2</v>
      </c>
      <c r="B12" s="36"/>
      <c r="C12" s="36"/>
      <c r="D12" s="35"/>
      <c r="E12" s="35"/>
      <c r="F12" s="37"/>
      <c r="G12" s="37"/>
      <c r="H12" s="35"/>
      <c r="I12" s="35"/>
      <c r="J12" s="35"/>
      <c r="K12" s="35"/>
      <c r="L12" s="35"/>
      <c r="M12" s="35"/>
      <c r="N12" s="35"/>
      <c r="O12" s="62" t="str">
        <f t="shared" ref="O12:O40" si="1">IF(ISBLANK(L12),"",N12*R12)</f>
        <v/>
      </c>
      <c r="P12" s="62" t="str">
        <f t="shared" ref="P12:P40" si="2">IF(H12="x",0,IF(I12="x",0,IF(J12="x",$P$10/2,IF(K12="x",$P$10,""))))</f>
        <v/>
      </c>
      <c r="Q12" s="63" t="str">
        <f t="shared" si="0"/>
        <v/>
      </c>
      <c r="R12" s="69" t="str">
        <f>IF(ISBLANK(L12)," ",VLOOKUP(L12,$X$17:$Y$22,2,FALSE))</f>
        <v xml:space="preserve"> </v>
      </c>
      <c r="S12" s="50" t="str">
        <f t="shared" ref="S12:S40" si="3">IF(ISBLANK(E12)," ",VLOOKUP(E12,$T$7:$U$10,2,FALSE))</f>
        <v xml:space="preserve"> </v>
      </c>
      <c r="T12" s="41" t="str">
        <f t="shared" ref="T12:T40" si="4">IF($K12="x",$W$6,"")</f>
        <v/>
      </c>
      <c r="U12" s="52"/>
      <c r="V12" s="52"/>
      <c r="W12" s="55" t="str">
        <f>IF($H$11="x",$U$2,"")</f>
        <v/>
      </c>
      <c r="X12" s="42" t="str">
        <f>IF($H$11="x",$U$3,"")</f>
        <v/>
      </c>
      <c r="Y12" s="48"/>
      <c r="Z12" s="40"/>
    </row>
    <row r="13" spans="1:54" ht="19.5" customHeight="1" thickBot="1">
      <c r="A13" s="17">
        <v>3</v>
      </c>
      <c r="B13" s="36"/>
      <c r="C13" s="36"/>
      <c r="D13" s="35"/>
      <c r="E13" s="35"/>
      <c r="F13" s="37"/>
      <c r="G13" s="37"/>
      <c r="H13" s="35"/>
      <c r="I13" s="35"/>
      <c r="J13" s="35"/>
      <c r="K13" s="35"/>
      <c r="L13" s="35"/>
      <c r="M13" s="35"/>
      <c r="N13" s="35"/>
      <c r="O13" s="62" t="str">
        <f t="shared" si="1"/>
        <v/>
      </c>
      <c r="P13" s="62" t="str">
        <f t="shared" si="2"/>
        <v/>
      </c>
      <c r="Q13" s="63" t="str">
        <f t="shared" si="0"/>
        <v/>
      </c>
      <c r="R13" s="69" t="str">
        <f>IF(ISBLANK(L13)," ",VLOOKUP(L13,$Y$11:$Z$999,2,FALSE))</f>
        <v xml:space="preserve"> </v>
      </c>
      <c r="S13" s="50" t="str">
        <f t="shared" si="3"/>
        <v xml:space="preserve"> </v>
      </c>
      <c r="T13" s="41" t="str">
        <f t="shared" si="4"/>
        <v/>
      </c>
      <c r="U13" s="52"/>
      <c r="V13" s="52"/>
      <c r="W13" s="55" t="str">
        <f>IF($I$11="x",$V$2,"")</f>
        <v/>
      </c>
      <c r="X13" s="42" t="str">
        <f>IF($I$11="x",$V$4,"")</f>
        <v/>
      </c>
      <c r="Y13" s="48"/>
      <c r="Z13" s="40"/>
    </row>
    <row r="14" spans="1:54" ht="19.5" customHeight="1" thickBot="1">
      <c r="A14" s="17">
        <v>4</v>
      </c>
      <c r="B14" s="36"/>
      <c r="C14" s="36"/>
      <c r="D14" s="35"/>
      <c r="E14" s="35"/>
      <c r="F14" s="37"/>
      <c r="G14" s="37"/>
      <c r="H14" s="35"/>
      <c r="I14" s="35"/>
      <c r="J14" s="35"/>
      <c r="K14" s="35"/>
      <c r="L14" s="35"/>
      <c r="M14" s="35"/>
      <c r="N14" s="35"/>
      <c r="O14" s="62" t="str">
        <f t="shared" si="1"/>
        <v/>
      </c>
      <c r="P14" s="62" t="str">
        <f t="shared" si="2"/>
        <v/>
      </c>
      <c r="Q14" s="63" t="str">
        <f t="shared" si="0"/>
        <v/>
      </c>
      <c r="R14" s="69" t="str">
        <f>IF(ISBLANK(L14)," ",VLOOKUP(L14,$Z$11:$AA$999,2,FALSE))</f>
        <v xml:space="preserve"> </v>
      </c>
      <c r="S14" s="50" t="str">
        <f t="shared" si="3"/>
        <v xml:space="preserve"> </v>
      </c>
      <c r="T14" s="41" t="str">
        <f t="shared" si="4"/>
        <v/>
      </c>
      <c r="W14" s="55" t="str">
        <f>IF($I$11="x",$U$2,"")</f>
        <v/>
      </c>
      <c r="X14" s="42" t="str">
        <f>IF($I$11="x",$U$4,"")</f>
        <v/>
      </c>
      <c r="Y14" s="48"/>
      <c r="Z14" s="40"/>
    </row>
    <row r="15" spans="1:54" ht="19.5" customHeight="1" thickBot="1">
      <c r="A15" s="17">
        <v>5</v>
      </c>
      <c r="B15" s="36"/>
      <c r="C15" s="36"/>
      <c r="D15" s="35"/>
      <c r="E15" s="35"/>
      <c r="F15" s="37"/>
      <c r="G15" s="37"/>
      <c r="H15" s="35"/>
      <c r="I15" s="35"/>
      <c r="J15" s="35"/>
      <c r="K15" s="35"/>
      <c r="L15" s="35"/>
      <c r="M15" s="35"/>
      <c r="N15" s="35"/>
      <c r="O15" s="62" t="str">
        <f t="shared" si="1"/>
        <v/>
      </c>
      <c r="P15" s="62" t="str">
        <f t="shared" si="2"/>
        <v/>
      </c>
      <c r="Q15" s="63" t="str">
        <f t="shared" si="0"/>
        <v/>
      </c>
      <c r="R15" s="69" t="str">
        <f>IF(ISBLANK(L15)," ",VLOOKUP(L15,$AA$11:$AB$999,2,FALSE))</f>
        <v xml:space="preserve"> </v>
      </c>
      <c r="S15" s="50" t="str">
        <f t="shared" si="3"/>
        <v xml:space="preserve"> </v>
      </c>
      <c r="T15" s="41" t="str">
        <f t="shared" si="4"/>
        <v/>
      </c>
      <c r="U15" s="56"/>
      <c r="W15" s="55" t="str">
        <f>IF($J$11="x",$V$2,"")</f>
        <v/>
      </c>
      <c r="X15" s="42" t="str">
        <f>IF($J$11="x",$V$5,"")</f>
        <v/>
      </c>
      <c r="Y15" s="48"/>
      <c r="Z15" s="40"/>
    </row>
    <row r="16" spans="1:54" ht="19.5" customHeight="1" thickBot="1">
      <c r="A16" s="17">
        <v>6</v>
      </c>
      <c r="B16" s="36"/>
      <c r="C16" s="36"/>
      <c r="D16" s="35"/>
      <c r="E16" s="35"/>
      <c r="F16" s="37"/>
      <c r="G16" s="37"/>
      <c r="H16" s="35"/>
      <c r="I16" s="35"/>
      <c r="J16" s="35"/>
      <c r="K16" s="35"/>
      <c r="L16" s="35"/>
      <c r="M16" s="35"/>
      <c r="N16" s="35"/>
      <c r="O16" s="62" t="str">
        <f t="shared" si="1"/>
        <v/>
      </c>
      <c r="P16" s="62" t="str">
        <f t="shared" si="2"/>
        <v/>
      </c>
      <c r="Q16" s="63" t="str">
        <f t="shared" si="0"/>
        <v/>
      </c>
      <c r="R16" s="69" t="str">
        <f>IF(ISBLANK(L16)," ",VLOOKUP(L16,$AB$11:$AC$999,2,FALSE))</f>
        <v xml:space="preserve"> </v>
      </c>
      <c r="S16" s="50" t="str">
        <f t="shared" si="3"/>
        <v xml:space="preserve"> </v>
      </c>
      <c r="T16" s="41" t="str">
        <f t="shared" si="4"/>
        <v/>
      </c>
      <c r="U16" s="56"/>
      <c r="W16" s="57" t="str">
        <f>IF($J$11="x",$U$2,"")</f>
        <v/>
      </c>
      <c r="X16" s="43" t="str">
        <f>IF($J$11="x",$U$5,"")</f>
        <v/>
      </c>
      <c r="Y16" s="49"/>
      <c r="Z16" s="40"/>
    </row>
    <row r="17" spans="1:28" ht="19.5" customHeight="1" thickBot="1">
      <c r="A17" s="17">
        <v>7</v>
      </c>
      <c r="B17" s="36"/>
      <c r="C17" s="36"/>
      <c r="D17" s="35"/>
      <c r="E17" s="35"/>
      <c r="F17" s="37"/>
      <c r="G17" s="37"/>
      <c r="H17" s="35"/>
      <c r="I17" s="35"/>
      <c r="J17" s="35"/>
      <c r="K17" s="35"/>
      <c r="L17" s="35"/>
      <c r="M17" s="35"/>
      <c r="N17" s="35"/>
      <c r="O17" s="62" t="str">
        <f t="shared" si="1"/>
        <v/>
      </c>
      <c r="P17" s="62" t="str">
        <f t="shared" si="2"/>
        <v/>
      </c>
      <c r="Q17" s="63" t="str">
        <f t="shared" si="0"/>
        <v/>
      </c>
      <c r="R17" s="69" t="str">
        <f>IF(ISBLANK(L17)," ",VLOOKUP(L17,$AC$11:$AD$999,2,FALSE))</f>
        <v xml:space="preserve"> </v>
      </c>
      <c r="S17" s="50" t="str">
        <f t="shared" si="3"/>
        <v xml:space="preserve"> </v>
      </c>
      <c r="T17" s="41" t="str">
        <f t="shared" si="4"/>
        <v/>
      </c>
      <c r="U17" s="52"/>
      <c r="V17" s="52"/>
      <c r="X17" s="54" t="str">
        <f>IF($H$12="x",$V$2,"")</f>
        <v/>
      </c>
      <c r="Y17" s="41" t="str">
        <f>IF($H$12="x",$V$3,"")</f>
        <v/>
      </c>
      <c r="Z17" s="617">
        <v>2</v>
      </c>
    </row>
    <row r="18" spans="1:28" ht="19.5" customHeight="1" thickBot="1">
      <c r="A18" s="17">
        <v>8</v>
      </c>
      <c r="B18" s="36"/>
      <c r="C18" s="36"/>
      <c r="D18" s="35"/>
      <c r="E18" s="35"/>
      <c r="F18" s="37"/>
      <c r="G18" s="37"/>
      <c r="H18" s="35"/>
      <c r="I18" s="35"/>
      <c r="J18" s="35"/>
      <c r="K18" s="35"/>
      <c r="L18" s="35"/>
      <c r="M18" s="35"/>
      <c r="N18" s="35"/>
      <c r="O18" s="62" t="str">
        <f t="shared" si="1"/>
        <v/>
      </c>
      <c r="P18" s="62" t="str">
        <f t="shared" si="2"/>
        <v/>
      </c>
      <c r="Q18" s="63" t="str">
        <f t="shared" si="0"/>
        <v/>
      </c>
      <c r="R18" s="69" t="str">
        <f>IF(ISBLANK(L18)," ",VLOOKUP(L18,$AD$11:$AE$999,2,FALSE))</f>
        <v xml:space="preserve"> </v>
      </c>
      <c r="S18" s="50" t="str">
        <f t="shared" si="3"/>
        <v xml:space="preserve"> </v>
      </c>
      <c r="T18" s="41" t="str">
        <f t="shared" si="4"/>
        <v/>
      </c>
      <c r="U18" s="52"/>
      <c r="X18" s="55" t="str">
        <f>IF($H$12="x",$U$2,"")</f>
        <v/>
      </c>
      <c r="Y18" s="42" t="str">
        <f>IF($H$12="x",$U$3,"")</f>
        <v/>
      </c>
      <c r="Z18" s="618"/>
    </row>
    <row r="19" spans="1:28" ht="19.5" customHeight="1" thickBot="1">
      <c r="A19" s="17">
        <v>9</v>
      </c>
      <c r="B19" s="36"/>
      <c r="C19" s="36"/>
      <c r="D19" s="35"/>
      <c r="E19" s="35"/>
      <c r="F19" s="37"/>
      <c r="G19" s="37"/>
      <c r="H19" s="35"/>
      <c r="I19" s="35"/>
      <c r="J19" s="35"/>
      <c r="K19" s="35"/>
      <c r="L19" s="35"/>
      <c r="M19" s="35"/>
      <c r="N19" s="35"/>
      <c r="O19" s="62" t="str">
        <f t="shared" si="1"/>
        <v/>
      </c>
      <c r="P19" s="62" t="str">
        <f t="shared" si="2"/>
        <v/>
      </c>
      <c r="Q19" s="63" t="str">
        <f t="shared" si="0"/>
        <v/>
      </c>
      <c r="R19" s="69" t="str">
        <f>IF(ISBLANK(L19)," ",VLOOKUP(L19,$AE$11:$AF$999,2,FALSE))</f>
        <v xml:space="preserve"> </v>
      </c>
      <c r="S19" s="50" t="str">
        <f t="shared" si="3"/>
        <v xml:space="preserve"> </v>
      </c>
      <c r="T19" s="41" t="str">
        <f t="shared" si="4"/>
        <v/>
      </c>
      <c r="U19" s="52"/>
      <c r="X19" s="55" t="str">
        <f>IF($I$12="x",$V$2,"")</f>
        <v/>
      </c>
      <c r="Y19" s="42" t="str">
        <f>IF($I$12="x",$V$4,"")</f>
        <v/>
      </c>
      <c r="Z19" s="618"/>
    </row>
    <row r="20" spans="1:28" ht="19.5" customHeight="1" thickBot="1">
      <c r="A20" s="17">
        <v>10</v>
      </c>
      <c r="B20" s="36"/>
      <c r="C20" s="36"/>
      <c r="D20" s="35"/>
      <c r="E20" s="35"/>
      <c r="F20" s="37"/>
      <c r="G20" s="37"/>
      <c r="H20" s="35"/>
      <c r="I20" s="35"/>
      <c r="J20" s="35"/>
      <c r="K20" s="35"/>
      <c r="L20" s="35"/>
      <c r="M20" s="35"/>
      <c r="N20" s="35"/>
      <c r="O20" s="62" t="str">
        <f t="shared" si="1"/>
        <v/>
      </c>
      <c r="P20" s="62" t="str">
        <f t="shared" si="2"/>
        <v/>
      </c>
      <c r="Q20" s="63" t="str">
        <f t="shared" si="0"/>
        <v/>
      </c>
      <c r="R20" s="69" t="str">
        <f>IF(ISBLANK(L20)," ",VLOOKUP(L20,$AF$11:$AG$999,2,FALSE))</f>
        <v xml:space="preserve"> </v>
      </c>
      <c r="S20" s="50" t="str">
        <f t="shared" si="3"/>
        <v xml:space="preserve"> </v>
      </c>
      <c r="T20" s="41" t="str">
        <f t="shared" si="4"/>
        <v/>
      </c>
      <c r="U20" s="52"/>
      <c r="X20" s="55" t="str">
        <f>IF($I$12="x",$U$2,"")</f>
        <v/>
      </c>
      <c r="Y20" s="42" t="str">
        <f>IF($I$12="x",$U$4,"")</f>
        <v/>
      </c>
      <c r="Z20" s="618"/>
    </row>
    <row r="21" spans="1:28" ht="19.5" customHeight="1" thickBot="1">
      <c r="A21" s="17">
        <v>11</v>
      </c>
      <c r="B21" s="36"/>
      <c r="C21" s="36"/>
      <c r="D21" s="35"/>
      <c r="E21" s="35"/>
      <c r="F21" s="37"/>
      <c r="G21" s="37"/>
      <c r="H21" s="35"/>
      <c r="I21" s="35"/>
      <c r="J21" s="35"/>
      <c r="K21" s="35"/>
      <c r="L21" s="35"/>
      <c r="M21" s="35"/>
      <c r="N21" s="35"/>
      <c r="O21" s="62" t="str">
        <f t="shared" si="1"/>
        <v/>
      </c>
      <c r="P21" s="62" t="str">
        <f t="shared" si="2"/>
        <v/>
      </c>
      <c r="Q21" s="63" t="str">
        <f t="shared" si="0"/>
        <v/>
      </c>
      <c r="R21" s="69" t="str">
        <f>IF(ISBLANK(L21)," ",VLOOKUP(L21,$AG$11:$AH$999,2,FALSE))</f>
        <v xml:space="preserve"> </v>
      </c>
      <c r="S21" s="50" t="str">
        <f t="shared" si="3"/>
        <v xml:space="preserve"> </v>
      </c>
      <c r="T21" s="41" t="str">
        <f t="shared" si="4"/>
        <v/>
      </c>
      <c r="U21" s="52"/>
      <c r="X21" s="55" t="str">
        <f>IF($J$12="x",$V$2,"")</f>
        <v/>
      </c>
      <c r="Y21" s="42" t="str">
        <f>IF($J$12="x",$V$5,"")</f>
        <v/>
      </c>
      <c r="Z21" s="618"/>
    </row>
    <row r="22" spans="1:28" ht="19.5" customHeight="1" thickBot="1">
      <c r="A22" s="17">
        <v>12</v>
      </c>
      <c r="B22" s="36"/>
      <c r="C22" s="36"/>
      <c r="D22" s="35"/>
      <c r="E22" s="35"/>
      <c r="F22" s="37"/>
      <c r="G22" s="37"/>
      <c r="H22" s="35"/>
      <c r="I22" s="35"/>
      <c r="J22" s="35"/>
      <c r="K22" s="35"/>
      <c r="L22" s="35"/>
      <c r="M22" s="35"/>
      <c r="N22" s="35"/>
      <c r="O22" s="62" t="str">
        <f t="shared" si="1"/>
        <v/>
      </c>
      <c r="P22" s="62" t="str">
        <f t="shared" si="2"/>
        <v/>
      </c>
      <c r="Q22" s="63" t="str">
        <f t="shared" si="0"/>
        <v/>
      </c>
      <c r="R22" s="69" t="str">
        <f>IF(ISBLANK(L22)," ",VLOOKUP(L22,$AH$11:$AI$999,2,FALSE))</f>
        <v xml:space="preserve"> </v>
      </c>
      <c r="S22" s="50" t="str">
        <f t="shared" si="3"/>
        <v xml:space="preserve"> </v>
      </c>
      <c r="T22" s="41" t="str">
        <f t="shared" si="4"/>
        <v/>
      </c>
      <c r="U22" s="52"/>
      <c r="X22" s="57" t="str">
        <f>IF($J$12="x",$U$2,"")</f>
        <v/>
      </c>
      <c r="Y22" s="43" t="str">
        <f>IF($J$12="x",$U$5,"")</f>
        <v/>
      </c>
      <c r="Z22" s="619"/>
    </row>
    <row r="23" spans="1:28" ht="19.5" customHeight="1" thickBot="1">
      <c r="A23" s="17">
        <v>13</v>
      </c>
      <c r="B23" s="36"/>
      <c r="C23" s="36"/>
      <c r="D23" s="35"/>
      <c r="E23" s="35"/>
      <c r="F23" s="37"/>
      <c r="G23" s="37"/>
      <c r="H23" s="35"/>
      <c r="I23" s="35"/>
      <c r="J23" s="35"/>
      <c r="K23" s="35"/>
      <c r="L23" s="35"/>
      <c r="M23" s="35"/>
      <c r="N23" s="35"/>
      <c r="O23" s="62" t="str">
        <f t="shared" si="1"/>
        <v/>
      </c>
      <c r="P23" s="62" t="str">
        <f t="shared" si="2"/>
        <v/>
      </c>
      <c r="Q23" s="63" t="str">
        <f t="shared" si="0"/>
        <v/>
      </c>
      <c r="R23" s="69" t="str">
        <f>IF(ISBLANK(L23)," ",VLOOKUP(L23,$AI$11:$AJ$999,2,FALSE))</f>
        <v xml:space="preserve"> </v>
      </c>
      <c r="S23" s="50" t="str">
        <f t="shared" si="3"/>
        <v xml:space="preserve"> </v>
      </c>
      <c r="T23" s="41" t="str">
        <f t="shared" si="4"/>
        <v/>
      </c>
      <c r="Y23" s="54" t="str">
        <f>IF($H$13="x",$V$2,"")</f>
        <v/>
      </c>
      <c r="Z23" s="41" t="str">
        <f>IF($H$13="x",$V$3,"")</f>
        <v/>
      </c>
      <c r="AA23" s="44">
        <v>3</v>
      </c>
    </row>
    <row r="24" spans="1:28" ht="19.5" customHeight="1" thickBot="1">
      <c r="A24" s="17">
        <v>14</v>
      </c>
      <c r="B24" s="36"/>
      <c r="C24" s="36"/>
      <c r="D24" s="35"/>
      <c r="E24" s="35"/>
      <c r="F24" s="37"/>
      <c r="G24" s="37"/>
      <c r="H24" s="35"/>
      <c r="I24" s="35"/>
      <c r="J24" s="35"/>
      <c r="K24" s="35"/>
      <c r="L24" s="35"/>
      <c r="M24" s="35"/>
      <c r="N24" s="35"/>
      <c r="O24" s="62" t="str">
        <f t="shared" si="1"/>
        <v/>
      </c>
      <c r="P24" s="62" t="str">
        <f t="shared" si="2"/>
        <v/>
      </c>
      <c r="Q24" s="63" t="str">
        <f t="shared" si="0"/>
        <v/>
      </c>
      <c r="R24" s="69" t="str">
        <f>IF(ISBLANK(L24)," ",VLOOKUP(L24,$AJ$11:$AK$999,2,FALSE))</f>
        <v xml:space="preserve"> </v>
      </c>
      <c r="S24" s="50" t="str">
        <f t="shared" si="3"/>
        <v xml:space="preserve"> </v>
      </c>
      <c r="T24" s="41" t="str">
        <f t="shared" si="4"/>
        <v/>
      </c>
      <c r="Y24" s="55" t="str">
        <f>IF($H$13="x",$U$2,"")</f>
        <v/>
      </c>
      <c r="Z24" s="42" t="str">
        <f>IF($H$13="x",$U$3,"")</f>
        <v/>
      </c>
      <c r="AA24" s="45"/>
    </row>
    <row r="25" spans="1:28" ht="19.5" customHeight="1" thickBot="1">
      <c r="A25" s="17">
        <v>15</v>
      </c>
      <c r="B25" s="36"/>
      <c r="C25" s="36"/>
      <c r="D25" s="35"/>
      <c r="E25" s="35"/>
      <c r="F25" s="37"/>
      <c r="G25" s="37"/>
      <c r="H25" s="35"/>
      <c r="I25" s="35"/>
      <c r="J25" s="35"/>
      <c r="K25" s="35"/>
      <c r="L25" s="35"/>
      <c r="M25" s="35"/>
      <c r="N25" s="35"/>
      <c r="O25" s="62" t="str">
        <f t="shared" si="1"/>
        <v/>
      </c>
      <c r="P25" s="62" t="str">
        <f t="shared" si="2"/>
        <v/>
      </c>
      <c r="Q25" s="63" t="str">
        <f t="shared" si="0"/>
        <v/>
      </c>
      <c r="R25" s="69" t="str">
        <f>IF(ISBLANK(L25)," ",VLOOKUP(L25,$AK$11:$AL$999,2,FALSE))</f>
        <v xml:space="preserve"> </v>
      </c>
      <c r="S25" s="50" t="str">
        <f t="shared" si="3"/>
        <v xml:space="preserve"> </v>
      </c>
      <c r="T25" s="41" t="str">
        <f t="shared" si="4"/>
        <v/>
      </c>
      <c r="Y25" s="55" t="str">
        <f>IF($I$13="x",$V$2,"")</f>
        <v/>
      </c>
      <c r="Z25" s="42" t="str">
        <f>IF($I$13="x",$V$4,"")</f>
        <v/>
      </c>
      <c r="AA25" s="45"/>
    </row>
    <row r="26" spans="1:28" ht="19.5" customHeight="1" thickBot="1">
      <c r="A26" s="17">
        <v>16</v>
      </c>
      <c r="B26" s="36"/>
      <c r="C26" s="36"/>
      <c r="D26" s="35"/>
      <c r="E26" s="35"/>
      <c r="F26" s="37"/>
      <c r="G26" s="37"/>
      <c r="H26" s="35"/>
      <c r="I26" s="35"/>
      <c r="J26" s="35"/>
      <c r="K26" s="35"/>
      <c r="L26" s="35"/>
      <c r="M26" s="35"/>
      <c r="N26" s="35"/>
      <c r="O26" s="62" t="str">
        <f t="shared" si="1"/>
        <v/>
      </c>
      <c r="P26" s="62" t="str">
        <f t="shared" si="2"/>
        <v/>
      </c>
      <c r="Q26" s="63" t="str">
        <f t="shared" si="0"/>
        <v/>
      </c>
      <c r="R26" s="69" t="str">
        <f>IF(ISBLANK(L26)," ",VLOOKUP(L26,$AL$11:$AM$999,2,FALSE))</f>
        <v xml:space="preserve"> </v>
      </c>
      <c r="S26" s="50" t="str">
        <f t="shared" si="3"/>
        <v xml:space="preserve"> </v>
      </c>
      <c r="T26" s="41" t="str">
        <f t="shared" si="4"/>
        <v/>
      </c>
      <c r="Y26" s="55" t="str">
        <f>IF($I$13="x",$U$2,"")</f>
        <v/>
      </c>
      <c r="Z26" s="42" t="str">
        <f>IF($I$13="x",$U$4,"")</f>
        <v/>
      </c>
      <c r="AA26" s="45"/>
    </row>
    <row r="27" spans="1:28" ht="19.5" customHeight="1" thickBot="1">
      <c r="A27" s="17">
        <v>17</v>
      </c>
      <c r="B27" s="36"/>
      <c r="C27" s="36"/>
      <c r="D27" s="35"/>
      <c r="E27" s="35"/>
      <c r="F27" s="37"/>
      <c r="G27" s="37"/>
      <c r="H27" s="35"/>
      <c r="I27" s="35"/>
      <c r="J27" s="35"/>
      <c r="K27" s="35"/>
      <c r="L27" s="35"/>
      <c r="M27" s="35"/>
      <c r="N27" s="35"/>
      <c r="O27" s="62" t="str">
        <f t="shared" si="1"/>
        <v/>
      </c>
      <c r="P27" s="62" t="str">
        <f t="shared" si="2"/>
        <v/>
      </c>
      <c r="Q27" s="63" t="str">
        <f t="shared" si="0"/>
        <v/>
      </c>
      <c r="R27" s="69" t="str">
        <f>IF(ISBLANK(L27)," ",VLOOKUP(L27,$AM$11:$AN$999,2,FALSE))</f>
        <v xml:space="preserve"> </v>
      </c>
      <c r="S27" s="50" t="str">
        <f t="shared" si="3"/>
        <v xml:space="preserve"> </v>
      </c>
      <c r="T27" s="41" t="str">
        <f t="shared" si="4"/>
        <v/>
      </c>
      <c r="Y27" s="55" t="str">
        <f>IF($J$13="x",$V$2,"")</f>
        <v/>
      </c>
      <c r="Z27" s="42" t="str">
        <f>IF($J$13="x",$V$5,"")</f>
        <v/>
      </c>
      <c r="AA27" s="45"/>
    </row>
    <row r="28" spans="1:28" ht="19.5" customHeight="1" thickBot="1">
      <c r="A28" s="17">
        <v>18</v>
      </c>
      <c r="B28" s="36"/>
      <c r="C28" s="36"/>
      <c r="D28" s="35"/>
      <c r="E28" s="35"/>
      <c r="F28" s="37"/>
      <c r="G28" s="37"/>
      <c r="H28" s="35"/>
      <c r="I28" s="35"/>
      <c r="J28" s="35"/>
      <c r="K28" s="35"/>
      <c r="L28" s="35"/>
      <c r="M28" s="35"/>
      <c r="N28" s="35"/>
      <c r="O28" s="62" t="str">
        <f t="shared" si="1"/>
        <v/>
      </c>
      <c r="P28" s="62" t="str">
        <f t="shared" si="2"/>
        <v/>
      </c>
      <c r="Q28" s="63" t="str">
        <f t="shared" si="0"/>
        <v/>
      </c>
      <c r="R28" s="69" t="str">
        <f>IF(ISBLANK(L28)," ",VLOOKUP(L28,$AN$11:$AO$999,2,FALSE))</f>
        <v xml:space="preserve"> </v>
      </c>
      <c r="S28" s="50" t="str">
        <f t="shared" si="3"/>
        <v xml:space="preserve"> </v>
      </c>
      <c r="T28" s="41" t="str">
        <f t="shared" si="4"/>
        <v/>
      </c>
      <c r="Y28" s="57" t="str">
        <f>IF($J$13="x",$U$2,"")</f>
        <v/>
      </c>
      <c r="Z28" s="43" t="str">
        <f>IF($J$13="x",$U$5,"")</f>
        <v/>
      </c>
      <c r="AA28" s="46"/>
    </row>
    <row r="29" spans="1:28" ht="19.5" customHeight="1" thickBot="1">
      <c r="A29" s="17">
        <v>19</v>
      </c>
      <c r="B29" s="36"/>
      <c r="C29" s="36"/>
      <c r="D29" s="35"/>
      <c r="E29" s="35"/>
      <c r="F29" s="37"/>
      <c r="G29" s="37"/>
      <c r="H29" s="35"/>
      <c r="I29" s="35"/>
      <c r="J29" s="35"/>
      <c r="K29" s="35"/>
      <c r="L29" s="35"/>
      <c r="M29" s="35"/>
      <c r="N29" s="35"/>
      <c r="O29" s="62" t="str">
        <f t="shared" si="1"/>
        <v/>
      </c>
      <c r="P29" s="62" t="str">
        <f t="shared" si="2"/>
        <v/>
      </c>
      <c r="Q29" s="63" t="str">
        <f t="shared" si="0"/>
        <v/>
      </c>
      <c r="R29" s="69" t="str">
        <f>IF(ISBLANK(L29)," ",VLOOKUP(L29,$AO$11:$AP$999,2,FALSE))</f>
        <v xml:space="preserve"> </v>
      </c>
      <c r="S29" s="50" t="str">
        <f t="shared" si="3"/>
        <v xml:space="preserve"> </v>
      </c>
      <c r="T29" s="41" t="str">
        <f t="shared" si="4"/>
        <v/>
      </c>
      <c r="Z29" s="54" t="str">
        <f>IF($H$14="x",$V$2,"")</f>
        <v/>
      </c>
      <c r="AA29" s="41" t="str">
        <f>IF($H$14="x",$V$3,"")</f>
        <v/>
      </c>
      <c r="AB29" s="47">
        <v>4</v>
      </c>
    </row>
    <row r="30" spans="1:28" ht="19.5" customHeight="1" thickBot="1">
      <c r="A30" s="17">
        <v>20</v>
      </c>
      <c r="B30" s="36"/>
      <c r="C30" s="36"/>
      <c r="D30" s="35"/>
      <c r="E30" s="35"/>
      <c r="F30" s="37"/>
      <c r="G30" s="37"/>
      <c r="H30" s="35"/>
      <c r="I30" s="35"/>
      <c r="J30" s="35"/>
      <c r="K30" s="35"/>
      <c r="L30" s="35"/>
      <c r="M30" s="35"/>
      <c r="N30" s="35"/>
      <c r="O30" s="62" t="str">
        <f t="shared" si="1"/>
        <v/>
      </c>
      <c r="P30" s="62" t="str">
        <f t="shared" si="2"/>
        <v/>
      </c>
      <c r="Q30" s="63" t="str">
        <f t="shared" si="0"/>
        <v/>
      </c>
      <c r="R30" s="69" t="str">
        <f>IF(ISBLANK(L30)," ",VLOOKUP(L30,$AP$11:$AQ$999,2,FALSE))</f>
        <v xml:space="preserve"> </v>
      </c>
      <c r="S30" s="50" t="str">
        <f t="shared" si="3"/>
        <v xml:space="preserve"> </v>
      </c>
      <c r="T30" s="41" t="str">
        <f t="shared" si="4"/>
        <v/>
      </c>
      <c r="Z30" s="55" t="str">
        <f>IF($H$14="x",$U$2,"")</f>
        <v/>
      </c>
      <c r="AA30" s="42" t="str">
        <f>IF($H$14="x",$U$3,"")</f>
        <v/>
      </c>
      <c r="AB30" s="48"/>
    </row>
    <row r="31" spans="1:28" ht="19.5" customHeight="1" thickBot="1">
      <c r="A31" s="17">
        <v>21</v>
      </c>
      <c r="B31" s="36"/>
      <c r="C31" s="36"/>
      <c r="D31" s="35"/>
      <c r="E31" s="35"/>
      <c r="F31" s="37"/>
      <c r="G31" s="37"/>
      <c r="H31" s="35"/>
      <c r="I31" s="35"/>
      <c r="J31" s="35"/>
      <c r="K31" s="35"/>
      <c r="L31" s="35"/>
      <c r="M31" s="35"/>
      <c r="N31" s="35"/>
      <c r="O31" s="62" t="str">
        <f t="shared" si="1"/>
        <v/>
      </c>
      <c r="P31" s="62" t="str">
        <f t="shared" si="2"/>
        <v/>
      </c>
      <c r="Q31" s="63" t="str">
        <f t="shared" si="0"/>
        <v/>
      </c>
      <c r="R31" s="69" t="str">
        <f>IF(ISBLANK(L31)," ",VLOOKUP(L31,$AQ$11:$AR$999,2,FALSE))</f>
        <v xml:space="preserve"> </v>
      </c>
      <c r="S31" s="50" t="str">
        <f t="shared" si="3"/>
        <v xml:space="preserve"> </v>
      </c>
      <c r="T31" s="41" t="str">
        <f t="shared" si="4"/>
        <v/>
      </c>
      <c r="Z31" s="55" t="str">
        <f>IF($I$14="x",$V$2,"")</f>
        <v/>
      </c>
      <c r="AA31" s="42" t="str">
        <f>IF($I$14="x",$V$4,"")</f>
        <v/>
      </c>
      <c r="AB31" s="48"/>
    </row>
    <row r="32" spans="1:28" ht="19.5" customHeight="1" thickBot="1">
      <c r="A32" s="17">
        <v>22</v>
      </c>
      <c r="B32" s="36"/>
      <c r="C32" s="36"/>
      <c r="D32" s="35"/>
      <c r="E32" s="35"/>
      <c r="F32" s="37"/>
      <c r="G32" s="37"/>
      <c r="H32" s="35"/>
      <c r="I32" s="35"/>
      <c r="J32" s="35"/>
      <c r="K32" s="35"/>
      <c r="L32" s="35"/>
      <c r="M32" s="35"/>
      <c r="N32" s="35"/>
      <c r="O32" s="62" t="str">
        <f t="shared" si="1"/>
        <v/>
      </c>
      <c r="P32" s="62" t="str">
        <f t="shared" si="2"/>
        <v/>
      </c>
      <c r="Q32" s="63" t="str">
        <f t="shared" si="0"/>
        <v/>
      </c>
      <c r="R32" s="69" t="str">
        <f>IF(ISBLANK(L32)," ",VLOOKUP(L32,$AR$11:$AS$999,2,FALSE))</f>
        <v xml:space="preserve"> </v>
      </c>
      <c r="S32" s="50" t="str">
        <f t="shared" si="3"/>
        <v xml:space="preserve"> </v>
      </c>
      <c r="T32" s="41" t="str">
        <f t="shared" si="4"/>
        <v/>
      </c>
      <c r="Z32" s="55" t="str">
        <f>IF($I$14="x",$U$2,"")</f>
        <v/>
      </c>
      <c r="AA32" s="42" t="str">
        <f>IF($I$14="x",$U$4,"")</f>
        <v/>
      </c>
      <c r="AB32" s="48"/>
    </row>
    <row r="33" spans="1:54" ht="19.5" customHeight="1" thickBot="1">
      <c r="A33" s="17">
        <v>23</v>
      </c>
      <c r="B33" s="36"/>
      <c r="C33" s="36"/>
      <c r="D33" s="35"/>
      <c r="E33" s="35"/>
      <c r="F33" s="37"/>
      <c r="G33" s="37"/>
      <c r="H33" s="35"/>
      <c r="I33" s="35"/>
      <c r="J33" s="35"/>
      <c r="K33" s="35"/>
      <c r="L33" s="35"/>
      <c r="M33" s="35"/>
      <c r="N33" s="35"/>
      <c r="O33" s="62" t="str">
        <f t="shared" si="1"/>
        <v/>
      </c>
      <c r="P33" s="62" t="str">
        <f t="shared" si="2"/>
        <v/>
      </c>
      <c r="Q33" s="63" t="str">
        <f t="shared" si="0"/>
        <v/>
      </c>
      <c r="R33" s="69" t="str">
        <f>IF(ISBLANK(L33)," ",VLOOKUP(L33,$AS$11:$AT$999,2,FALSE))</f>
        <v xml:space="preserve"> </v>
      </c>
      <c r="S33" s="50" t="str">
        <f t="shared" si="3"/>
        <v xml:space="preserve"> </v>
      </c>
      <c r="T33" s="41" t="str">
        <f t="shared" si="4"/>
        <v/>
      </c>
      <c r="Z33" s="55" t="str">
        <f>IF($J$14="x",$V$2,"")</f>
        <v/>
      </c>
      <c r="AA33" s="42" t="str">
        <f>IF($J$14="x",$V$5,"")</f>
        <v/>
      </c>
      <c r="AB33" s="48"/>
    </row>
    <row r="34" spans="1:54" ht="19.5" customHeight="1" thickBot="1">
      <c r="A34" s="17">
        <v>24</v>
      </c>
      <c r="B34" s="36"/>
      <c r="C34" s="36"/>
      <c r="D34" s="35"/>
      <c r="E34" s="35"/>
      <c r="F34" s="37"/>
      <c r="G34" s="37"/>
      <c r="H34" s="35"/>
      <c r="I34" s="35"/>
      <c r="J34" s="35"/>
      <c r="K34" s="35"/>
      <c r="L34" s="35"/>
      <c r="M34" s="35"/>
      <c r="N34" s="35"/>
      <c r="O34" s="62" t="str">
        <f t="shared" si="1"/>
        <v/>
      </c>
      <c r="P34" s="62" t="str">
        <f t="shared" si="2"/>
        <v/>
      </c>
      <c r="Q34" s="63" t="str">
        <f t="shared" si="0"/>
        <v/>
      </c>
      <c r="R34" s="69" t="str">
        <f>IF(ISBLANK(L34)," ",VLOOKUP(L34,$AT$11:$AU$999,2,FALSE))</f>
        <v xml:space="preserve"> </v>
      </c>
      <c r="S34" s="50" t="str">
        <f t="shared" si="3"/>
        <v xml:space="preserve"> </v>
      </c>
      <c r="T34" s="41" t="str">
        <f t="shared" si="4"/>
        <v/>
      </c>
      <c r="Z34" s="57" t="str">
        <f>IF($J$14="x",$U$2,"")</f>
        <v/>
      </c>
      <c r="AA34" s="43" t="str">
        <f>IF($J$14="x",$U$5,"")</f>
        <v/>
      </c>
      <c r="AB34" s="49"/>
    </row>
    <row r="35" spans="1:54" ht="19.5" customHeight="1" thickBot="1">
      <c r="A35" s="17">
        <v>25</v>
      </c>
      <c r="B35" s="36"/>
      <c r="C35" s="36"/>
      <c r="D35" s="35"/>
      <c r="E35" s="35"/>
      <c r="F35" s="37"/>
      <c r="G35" s="37"/>
      <c r="H35" s="35"/>
      <c r="I35" s="35"/>
      <c r="J35" s="35"/>
      <c r="K35" s="35"/>
      <c r="L35" s="35"/>
      <c r="M35" s="35"/>
      <c r="N35" s="35"/>
      <c r="O35" s="62" t="str">
        <f t="shared" si="1"/>
        <v/>
      </c>
      <c r="P35" s="62" t="str">
        <f t="shared" si="2"/>
        <v/>
      </c>
      <c r="Q35" s="63" t="str">
        <f t="shared" si="0"/>
        <v/>
      </c>
      <c r="R35" s="69" t="str">
        <f>IF(ISBLANK(L35)," ",VLOOKUP(L35,$AU$11:$AV$999,2,FALSE))</f>
        <v xml:space="preserve"> </v>
      </c>
      <c r="S35" s="50" t="str">
        <f t="shared" si="3"/>
        <v xml:space="preserve"> </v>
      </c>
      <c r="T35" s="41" t="str">
        <f t="shared" si="4"/>
        <v/>
      </c>
      <c r="Z35" s="40"/>
      <c r="AA35" s="54" t="str">
        <f>IF($H$15="x",$V$2,"")</f>
        <v/>
      </c>
      <c r="AB35" s="41" t="str">
        <f>IF($H$15="x",$V$3,"")</f>
        <v/>
      </c>
      <c r="AC35" s="47">
        <v>5</v>
      </c>
    </row>
    <row r="36" spans="1:54" ht="19.5" customHeight="1" thickBot="1">
      <c r="A36" s="17">
        <v>26</v>
      </c>
      <c r="B36" s="36"/>
      <c r="C36" s="36"/>
      <c r="D36" s="35"/>
      <c r="E36" s="35"/>
      <c r="F36" s="37"/>
      <c r="G36" s="37"/>
      <c r="H36" s="35"/>
      <c r="I36" s="35"/>
      <c r="J36" s="35"/>
      <c r="K36" s="35"/>
      <c r="L36" s="35"/>
      <c r="M36" s="35"/>
      <c r="N36" s="35"/>
      <c r="O36" s="62" t="str">
        <f t="shared" si="1"/>
        <v/>
      </c>
      <c r="P36" s="62" t="str">
        <f t="shared" si="2"/>
        <v/>
      </c>
      <c r="Q36" s="63" t="str">
        <f t="shared" si="0"/>
        <v/>
      </c>
      <c r="R36" s="69" t="str">
        <f>IF(ISBLANK(L36)," ",VLOOKUP(L36,$AV$11:$AW$999,2,FALSE))</f>
        <v xml:space="preserve"> </v>
      </c>
      <c r="S36" s="50" t="str">
        <f t="shared" si="3"/>
        <v xml:space="preserve"> </v>
      </c>
      <c r="T36" s="41" t="str">
        <f t="shared" si="4"/>
        <v/>
      </c>
      <c r="Z36" s="40"/>
      <c r="AA36" s="55" t="str">
        <f>IF($H$15="x",$U$2,"")</f>
        <v/>
      </c>
      <c r="AB36" s="42" t="str">
        <f>IF($H$15="x",$U$3,"")</f>
        <v/>
      </c>
      <c r="AC36" s="48"/>
    </row>
    <row r="37" spans="1:54" ht="19.5" customHeight="1" thickBot="1">
      <c r="A37" s="17">
        <v>27</v>
      </c>
      <c r="B37" s="36"/>
      <c r="C37" s="36"/>
      <c r="D37" s="35"/>
      <c r="E37" s="35"/>
      <c r="F37" s="37"/>
      <c r="G37" s="37"/>
      <c r="H37" s="35"/>
      <c r="I37" s="35"/>
      <c r="J37" s="35"/>
      <c r="K37" s="35"/>
      <c r="L37" s="35"/>
      <c r="M37" s="35"/>
      <c r="N37" s="35"/>
      <c r="O37" s="62" t="str">
        <f t="shared" si="1"/>
        <v/>
      </c>
      <c r="P37" s="62" t="str">
        <f t="shared" si="2"/>
        <v/>
      </c>
      <c r="Q37" s="63" t="str">
        <f t="shared" si="0"/>
        <v/>
      </c>
      <c r="R37" s="69" t="str">
        <f>IF(ISBLANK(L37)," ",VLOOKUP(L37,$AW$11:$AX$999,2,FALSE))</f>
        <v xml:space="preserve"> </v>
      </c>
      <c r="S37" s="50" t="str">
        <f t="shared" si="3"/>
        <v xml:space="preserve"> </v>
      </c>
      <c r="T37" s="41" t="str">
        <f t="shared" si="4"/>
        <v/>
      </c>
      <c r="Z37" s="40"/>
      <c r="AA37" s="55" t="str">
        <f>IF($I$15="x",$V$2,"")</f>
        <v/>
      </c>
      <c r="AB37" s="42" t="str">
        <f>IF($I$15="x",$V$4,"")</f>
        <v/>
      </c>
      <c r="AC37" s="48"/>
    </row>
    <row r="38" spans="1:54" ht="19.5" customHeight="1" thickBot="1">
      <c r="A38" s="17">
        <v>28</v>
      </c>
      <c r="B38" s="36"/>
      <c r="C38" s="36"/>
      <c r="D38" s="35"/>
      <c r="E38" s="35"/>
      <c r="F38" s="37"/>
      <c r="G38" s="37"/>
      <c r="H38" s="35"/>
      <c r="I38" s="35"/>
      <c r="J38" s="35"/>
      <c r="K38" s="35"/>
      <c r="L38" s="35"/>
      <c r="M38" s="35"/>
      <c r="N38" s="35"/>
      <c r="O38" s="62" t="str">
        <f t="shared" si="1"/>
        <v/>
      </c>
      <c r="P38" s="62" t="str">
        <f t="shared" si="2"/>
        <v/>
      </c>
      <c r="Q38" s="63" t="str">
        <f t="shared" si="0"/>
        <v/>
      </c>
      <c r="R38" s="69" t="str">
        <f>IF(ISBLANK(L38)," ",VLOOKUP(L38,$AX$11:$AY$999,2,FALSE))</f>
        <v xml:space="preserve"> </v>
      </c>
      <c r="S38" s="50" t="str">
        <f t="shared" si="3"/>
        <v xml:space="preserve"> </v>
      </c>
      <c r="T38" s="41" t="str">
        <f t="shared" si="4"/>
        <v/>
      </c>
      <c r="Z38" s="40"/>
      <c r="AA38" s="55" t="str">
        <f>IF($I$15="x",$U$2,"")</f>
        <v/>
      </c>
      <c r="AB38" s="42" t="str">
        <f>IF($I$15="x",$U$4,"")</f>
        <v/>
      </c>
      <c r="AC38" s="48"/>
    </row>
    <row r="39" spans="1:54" ht="19.5" customHeight="1" thickBot="1">
      <c r="A39" s="17">
        <v>29</v>
      </c>
      <c r="B39" s="36"/>
      <c r="C39" s="36"/>
      <c r="D39" s="35"/>
      <c r="E39" s="35"/>
      <c r="F39" s="37"/>
      <c r="G39" s="37"/>
      <c r="H39" s="35"/>
      <c r="I39" s="35"/>
      <c r="J39" s="35"/>
      <c r="K39" s="35"/>
      <c r="L39" s="35"/>
      <c r="M39" s="35"/>
      <c r="N39" s="35"/>
      <c r="O39" s="62" t="str">
        <f t="shared" si="1"/>
        <v/>
      </c>
      <c r="P39" s="62" t="str">
        <f t="shared" si="2"/>
        <v/>
      </c>
      <c r="Q39" s="63" t="str">
        <f t="shared" si="0"/>
        <v/>
      </c>
      <c r="R39" s="69" t="str">
        <f>IF(ISBLANK(L39)," ",VLOOKUP(L39,$AY$11:$AZ$999,2,FALSE))</f>
        <v xml:space="preserve"> </v>
      </c>
      <c r="S39" s="50" t="str">
        <f t="shared" si="3"/>
        <v xml:space="preserve"> </v>
      </c>
      <c r="T39" s="41" t="str">
        <f t="shared" si="4"/>
        <v/>
      </c>
      <c r="Z39" s="40"/>
      <c r="AA39" s="55" t="str">
        <f>IF($J$15="x",$V$2,"")</f>
        <v/>
      </c>
      <c r="AB39" s="42" t="str">
        <f>IF($J$15="x",$V$5,"")</f>
        <v/>
      </c>
      <c r="AC39" s="48"/>
    </row>
    <row r="40" spans="1:54" ht="19.5" customHeight="1" thickBot="1">
      <c r="A40" s="17">
        <v>30</v>
      </c>
      <c r="B40" s="36"/>
      <c r="C40" s="36"/>
      <c r="D40" s="35"/>
      <c r="E40" s="35"/>
      <c r="F40" s="37"/>
      <c r="G40" s="37"/>
      <c r="H40" s="35"/>
      <c r="I40" s="35"/>
      <c r="J40" s="35"/>
      <c r="K40" s="35"/>
      <c r="L40" s="35"/>
      <c r="M40" s="35"/>
      <c r="N40" s="35"/>
      <c r="O40" s="62" t="str">
        <f t="shared" si="1"/>
        <v/>
      </c>
      <c r="P40" s="62" t="str">
        <f t="shared" si="2"/>
        <v/>
      </c>
      <c r="Q40" s="63" t="str">
        <f t="shared" si="0"/>
        <v/>
      </c>
      <c r="R40" s="69" t="str">
        <f>IF(ISBLANK(L40)," ",VLOOKUP(L40,$AZ$11:$BA$999,2,FALSE))</f>
        <v xml:space="preserve"> </v>
      </c>
      <c r="S40" s="50" t="str">
        <f t="shared" si="3"/>
        <v xml:space="preserve"> </v>
      </c>
      <c r="T40" s="41" t="str">
        <f t="shared" si="4"/>
        <v/>
      </c>
      <c r="Z40" s="40"/>
      <c r="AA40" s="57" t="str">
        <f>IF($J$15="x",$U$2,"")</f>
        <v/>
      </c>
      <c r="AB40" s="43" t="str">
        <f>IF($J$15="x",$U$5,"")</f>
        <v/>
      </c>
      <c r="AC40" s="49"/>
    </row>
    <row r="41" spans="1:54" ht="19.5" customHeight="1" thickBot="1">
      <c r="A41" s="627" t="s">
        <v>136</v>
      </c>
      <c r="B41" s="627"/>
      <c r="C41" s="627"/>
      <c r="D41" s="627"/>
      <c r="E41" s="627"/>
      <c r="F41" s="627"/>
      <c r="G41" s="627"/>
      <c r="H41" s="627"/>
      <c r="I41" s="627"/>
      <c r="J41" s="627"/>
      <c r="K41" s="627"/>
      <c r="L41" s="627"/>
      <c r="M41" s="627"/>
      <c r="N41" s="627"/>
      <c r="O41" s="61">
        <f>SUM(O11:O40)</f>
        <v>0</v>
      </c>
      <c r="P41" s="61">
        <f>SUM(P11:P40)</f>
        <v>0</v>
      </c>
      <c r="Q41" s="60">
        <f>SUM(Q11:Q40)</f>
        <v>25</v>
      </c>
      <c r="AB41" s="54" t="str">
        <f>IF($H$16="x",$V$2,"")</f>
        <v/>
      </c>
      <c r="AC41" s="41" t="str">
        <f>IF($H$16="x",$V$3,"")</f>
        <v/>
      </c>
      <c r="AD41" s="47">
        <v>6</v>
      </c>
    </row>
    <row r="42" spans="1:54" ht="19.5" customHeight="1" thickBot="1">
      <c r="A42" s="628" t="s">
        <v>137</v>
      </c>
      <c r="B42" s="628"/>
      <c r="C42" s="628"/>
      <c r="D42" s="628"/>
      <c r="E42" s="628"/>
      <c r="F42" s="628"/>
      <c r="G42" s="628"/>
      <c r="H42" s="628"/>
      <c r="I42" s="628"/>
      <c r="J42" s="628"/>
      <c r="K42" s="628"/>
      <c r="L42" s="628"/>
      <c r="M42" s="628"/>
      <c r="N42" s="628"/>
      <c r="O42" s="634">
        <f>O41+P41+Q41</f>
        <v>25</v>
      </c>
      <c r="P42" s="635"/>
      <c r="Q42" s="32" t="str">
        <f>'PLEASE FILL IN HERE FIRST!!!'!B43</f>
        <v>US $</v>
      </c>
      <c r="AB42" s="55" t="str">
        <f>IF($H$16="x",$U$2,"")</f>
        <v/>
      </c>
      <c r="AC42" s="42" t="str">
        <f>IF($H$16="x",$U$3,"")</f>
        <v/>
      </c>
      <c r="AD42" s="48"/>
    </row>
    <row r="43" spans="1:54" ht="16">
      <c r="A43" t="s">
        <v>138</v>
      </c>
      <c r="B43"/>
      <c r="C43"/>
      <c r="D43" s="1"/>
      <c r="E43" s="1"/>
      <c r="F43" s="1"/>
      <c r="G43" s="1"/>
      <c r="H43" s="1"/>
      <c r="I43" s="1"/>
      <c r="J43" s="1"/>
      <c r="K43" s="1"/>
      <c r="L43" s="1"/>
      <c r="M43" s="1"/>
      <c r="N43" s="1"/>
      <c r="O43" s="1"/>
      <c r="P43" s="1"/>
      <c r="AB43" s="55" t="str">
        <f>IF($I$16="x",$V$2,"")</f>
        <v/>
      </c>
      <c r="AC43" s="42" t="str">
        <f>IF($I$16="x",$V$4,"")</f>
        <v/>
      </c>
      <c r="AD43" s="48"/>
    </row>
    <row r="44" spans="1:54" ht="16">
      <c r="A44"/>
      <c r="B44"/>
      <c r="C44"/>
      <c r="D44" s="1"/>
      <c r="E44"/>
      <c r="F44"/>
      <c r="G44"/>
      <c r="H44"/>
      <c r="I44"/>
      <c r="J44"/>
      <c r="K44"/>
      <c r="L44"/>
      <c r="M44"/>
      <c r="N44"/>
      <c r="O44"/>
      <c r="P44"/>
      <c r="AB44" s="55" t="str">
        <f>IF($I$16="x",$U$2,"")</f>
        <v/>
      </c>
      <c r="AC44" s="42" t="str">
        <f>IF($I$16="x",$U$4,"")</f>
        <v/>
      </c>
      <c r="AD44" s="48"/>
    </row>
    <row r="45" spans="1:54" ht="16">
      <c r="A45" t="s">
        <v>107</v>
      </c>
      <c r="B45"/>
      <c r="C45"/>
      <c r="D45" s="1"/>
      <c r="E45"/>
      <c r="F45" s="625">
        <f>'PLEASE FILL IN HERE FIRST!!!'!B33</f>
        <v>44283</v>
      </c>
      <c r="G45" s="626"/>
      <c r="J45"/>
      <c r="K45"/>
      <c r="L45"/>
      <c r="M45"/>
      <c r="N45"/>
      <c r="O45"/>
      <c r="P45"/>
      <c r="AB45" s="55" t="str">
        <f>IF($J$16="x",$V$2,"")</f>
        <v/>
      </c>
      <c r="AC45" s="42" t="str">
        <f>IF($J$16="x",$V$5,"")</f>
        <v/>
      </c>
      <c r="AD45" s="48"/>
    </row>
    <row r="46" spans="1:54" ht="17" thickBot="1">
      <c r="A46" s="4" t="s">
        <v>110</v>
      </c>
      <c r="B46"/>
      <c r="C46" s="1"/>
      <c r="D46" s="1"/>
      <c r="E46"/>
      <c r="F46"/>
      <c r="G46"/>
      <c r="H46"/>
      <c r="I46"/>
      <c r="J46"/>
      <c r="K46"/>
      <c r="L46"/>
      <c r="M46"/>
      <c r="N46"/>
      <c r="O46"/>
      <c r="P46"/>
      <c r="AB46" s="57" t="str">
        <f>IF($J$16="x",$U$2,"")</f>
        <v/>
      </c>
      <c r="AC46" s="43" t="str">
        <f>IF($J$16="x",$U$5,"")</f>
        <v/>
      </c>
      <c r="AD46" s="49"/>
    </row>
    <row r="47" spans="1:54" s="25" customFormat="1" ht="16">
      <c r="A47" s="24">
        <f>'PLEASE FILL IN HERE FIRST!!!'!B23</f>
        <v>0</v>
      </c>
      <c r="B47" s="27" t="s">
        <v>109</v>
      </c>
      <c r="C47" s="29">
        <f>'PLEASE FILL IN HERE FIRST!!!'!B27</f>
        <v>0</v>
      </c>
      <c r="D47" s="30"/>
      <c r="E47" s="31" t="s">
        <v>103</v>
      </c>
      <c r="F47" s="621"/>
      <c r="G47" s="622"/>
      <c r="H47" s="26"/>
      <c r="I47" s="26"/>
      <c r="J47" s="2"/>
      <c r="K47" s="2"/>
      <c r="L47" s="2"/>
      <c r="M47" s="2"/>
      <c r="N47" s="2"/>
      <c r="O47" s="2"/>
      <c r="P47" s="2"/>
      <c r="R47" s="70"/>
      <c r="S47" s="50"/>
      <c r="T47" s="50"/>
      <c r="U47" s="50"/>
      <c r="V47" s="50"/>
      <c r="W47" s="58"/>
      <c r="X47" s="58"/>
      <c r="Y47" s="58"/>
      <c r="Z47" s="58"/>
      <c r="AA47" s="58"/>
      <c r="AB47" s="58"/>
      <c r="AC47" s="54" t="str">
        <f>IF($H$17="x",$V$2,"")</f>
        <v/>
      </c>
      <c r="AD47" s="41" t="str">
        <f>IF($H$17="x",$V$3,"")</f>
        <v/>
      </c>
      <c r="AE47" s="47">
        <v>7</v>
      </c>
      <c r="AF47" s="58"/>
      <c r="AG47" s="58"/>
      <c r="AH47" s="58"/>
      <c r="AI47" s="58"/>
      <c r="AJ47" s="58"/>
      <c r="AK47" s="58"/>
      <c r="AL47" s="58"/>
      <c r="AM47" s="58"/>
      <c r="AN47" s="58"/>
      <c r="AO47" s="58"/>
      <c r="AP47" s="58"/>
      <c r="AQ47" s="58"/>
      <c r="AR47" s="58"/>
      <c r="AS47" s="58"/>
      <c r="AT47" s="58"/>
      <c r="AU47" s="58"/>
      <c r="AV47" s="58"/>
      <c r="AW47" s="58"/>
      <c r="AX47" s="58"/>
      <c r="AY47" s="58"/>
      <c r="AZ47" s="58"/>
      <c r="BA47" s="58"/>
      <c r="BB47" s="58"/>
    </row>
    <row r="48" spans="1:54" s="25" customFormat="1" ht="16">
      <c r="A48" s="2"/>
      <c r="B48" s="28" t="s">
        <v>106</v>
      </c>
      <c r="C48" s="632">
        <f>'PLEASE FILL IN HERE FIRST!!!'!B29</f>
        <v>0</v>
      </c>
      <c r="D48" s="632"/>
      <c r="E48" s="633"/>
      <c r="F48" s="623"/>
      <c r="G48" s="624"/>
      <c r="H48" s="2"/>
      <c r="I48" s="2"/>
      <c r="J48" s="2"/>
      <c r="K48" s="2"/>
      <c r="L48" s="2"/>
      <c r="M48" s="2"/>
      <c r="N48" s="2"/>
      <c r="O48" s="2"/>
      <c r="P48" s="2"/>
      <c r="R48" s="70"/>
      <c r="S48" s="59"/>
      <c r="T48" s="59"/>
      <c r="U48" s="59"/>
      <c r="V48" s="59"/>
      <c r="W48" s="58"/>
      <c r="X48" s="58"/>
      <c r="Y48" s="58"/>
      <c r="Z48" s="58"/>
      <c r="AA48" s="58"/>
      <c r="AB48" s="58"/>
      <c r="AC48" s="55" t="str">
        <f>IF($H$17="x",$U$2,"")</f>
        <v/>
      </c>
      <c r="AD48" s="42" t="str">
        <f>IF($H$17="x",$U$3,"")</f>
        <v/>
      </c>
      <c r="AE48" s="48"/>
      <c r="AF48" s="58"/>
      <c r="AG48" s="58"/>
      <c r="AH48" s="58"/>
      <c r="AI48" s="58"/>
      <c r="AJ48" s="58"/>
      <c r="AK48" s="58"/>
      <c r="AL48" s="58"/>
      <c r="AM48" s="58"/>
      <c r="AN48" s="58"/>
      <c r="AO48" s="58"/>
      <c r="AP48" s="58"/>
      <c r="AQ48" s="58"/>
      <c r="AR48" s="58"/>
      <c r="AS48" s="58"/>
      <c r="AT48" s="58"/>
      <c r="AU48" s="58"/>
      <c r="AV48" s="58"/>
      <c r="AW48" s="58"/>
      <c r="AX48" s="58"/>
      <c r="AY48" s="58"/>
      <c r="AZ48" s="58"/>
      <c r="BA48" s="58"/>
      <c r="BB48" s="58"/>
    </row>
    <row r="49" spans="1:33" ht="16">
      <c r="A49"/>
      <c r="B49"/>
      <c r="C49"/>
      <c r="E49"/>
      <c r="F49" s="620"/>
      <c r="G49" s="620"/>
      <c r="H49" s="11"/>
      <c r="J49"/>
      <c r="K49"/>
      <c r="L49"/>
      <c r="M49"/>
      <c r="N49"/>
      <c r="O49"/>
      <c r="P49"/>
      <c r="S49" s="59"/>
      <c r="T49" s="59"/>
      <c r="U49" s="59"/>
      <c r="V49" s="59"/>
      <c r="AC49" s="55" t="str">
        <f>IF($I$17="x",$V$2,"")</f>
        <v/>
      </c>
      <c r="AD49" s="42" t="str">
        <f>IF($I$17="x",$V$4,"")</f>
        <v/>
      </c>
      <c r="AE49" s="48"/>
    </row>
    <row r="50" spans="1:33" ht="16">
      <c r="AC50" s="55" t="str">
        <f>IF($I$17="x",$U$2,"")</f>
        <v/>
      </c>
      <c r="AD50" s="42" t="str">
        <f>IF($I$17="x",$U$4,"")</f>
        <v/>
      </c>
      <c r="AE50" s="48"/>
    </row>
    <row r="51" spans="1:33" ht="16">
      <c r="AC51" s="55" t="str">
        <f>IF($J$17="x",$V$2,"")</f>
        <v/>
      </c>
      <c r="AD51" s="42" t="str">
        <f>IF($J$17="x",$V$5,"")</f>
        <v/>
      </c>
      <c r="AE51" s="48"/>
    </row>
    <row r="52" spans="1:33" ht="17" thickBot="1">
      <c r="AC52" s="57" t="str">
        <f>IF($J$17="x",$U$2,"")</f>
        <v/>
      </c>
      <c r="AD52" s="43" t="str">
        <f>IF($J$17="x",$U$5,"")</f>
        <v/>
      </c>
      <c r="AE52" s="49"/>
    </row>
    <row r="53" spans="1:33" ht="16">
      <c r="AD53" s="54" t="str">
        <f>IF($H$18="x",$V$2,"")</f>
        <v/>
      </c>
      <c r="AE53" s="41" t="str">
        <f>IF($H$18="x",$V$3,"")</f>
        <v/>
      </c>
      <c r="AF53" s="47">
        <v>8</v>
      </c>
    </row>
    <row r="54" spans="1:33" ht="16">
      <c r="AD54" s="55" t="str">
        <f>IF($H$18="x",$U$2,"")</f>
        <v/>
      </c>
      <c r="AE54" s="42" t="str">
        <f>IF($H$18="x",$U$3,"")</f>
        <v/>
      </c>
      <c r="AF54" s="48"/>
    </row>
    <row r="55" spans="1:33" ht="16">
      <c r="AD55" s="55" t="str">
        <f>IF($I$18="x",$V$2,"")</f>
        <v/>
      </c>
      <c r="AE55" s="42" t="str">
        <f>IF($I$18="x",$V$4,"")</f>
        <v/>
      </c>
      <c r="AF55" s="48"/>
    </row>
    <row r="56" spans="1:33" ht="16">
      <c r="AD56" s="55" t="str">
        <f>IF($I$18="x",$U$2,"")</f>
        <v/>
      </c>
      <c r="AE56" s="42" t="str">
        <f>IF($I$18="x",$U$4,"")</f>
        <v/>
      </c>
      <c r="AF56" s="48"/>
    </row>
    <row r="57" spans="1:33" ht="16">
      <c r="AD57" s="55" t="str">
        <f>IF($J$18="x",$V$2,"")</f>
        <v/>
      </c>
      <c r="AE57" s="42" t="str">
        <f>IF($J$18="x",$V$5,"")</f>
        <v/>
      </c>
      <c r="AF57" s="48"/>
    </row>
    <row r="58" spans="1:33" ht="17" thickBot="1">
      <c r="AD58" s="57" t="str">
        <f>IF($J$18="x",$U$2,"")</f>
        <v/>
      </c>
      <c r="AE58" s="43" t="str">
        <f>IF($J$18="x",$U$5,"")</f>
        <v/>
      </c>
      <c r="AF58" s="49"/>
    </row>
    <row r="59" spans="1:33" ht="16">
      <c r="AE59" s="54" t="str">
        <f>IF($H$19="x",$V$2,"")</f>
        <v/>
      </c>
      <c r="AF59" s="41" t="str">
        <f>IF($H$19="x",$V$3,"")</f>
        <v/>
      </c>
      <c r="AG59" s="47">
        <v>9</v>
      </c>
    </row>
    <row r="60" spans="1:33" ht="16">
      <c r="AE60" s="55" t="str">
        <f>IF($H$19="x",$U$2,"")</f>
        <v/>
      </c>
      <c r="AF60" s="42" t="str">
        <f>IF($H$19="x",$U$3,"")</f>
        <v/>
      </c>
      <c r="AG60" s="48"/>
    </row>
    <row r="61" spans="1:33" ht="16">
      <c r="AE61" s="55" t="str">
        <f>IF($I$19="x",$V$2,"")</f>
        <v/>
      </c>
      <c r="AF61" s="42" t="str">
        <f>IF($I$19="x",$V$4,"")</f>
        <v/>
      </c>
      <c r="AG61" s="48"/>
    </row>
    <row r="62" spans="1:33" ht="16">
      <c r="AE62" s="55" t="str">
        <f>IF($I$19="x",$U$2,"")</f>
        <v/>
      </c>
      <c r="AF62" s="42" t="str">
        <f>IF($I$19="x",$U$4,"")</f>
        <v/>
      </c>
      <c r="AG62" s="48"/>
    </row>
    <row r="63" spans="1:33" ht="16">
      <c r="AE63" s="55" t="str">
        <f>IF($J$19="x",$V$2,"")</f>
        <v/>
      </c>
      <c r="AF63" s="42" t="str">
        <f>IF($J$19="x",$V$5,"")</f>
        <v/>
      </c>
      <c r="AG63" s="48"/>
    </row>
    <row r="64" spans="1:33" ht="17" thickBot="1">
      <c r="AE64" s="57" t="str">
        <f>IF($J$19="x",$U$2,"")</f>
        <v/>
      </c>
      <c r="AF64" s="43" t="str">
        <f>IF($J$19="x",$U$5,"")</f>
        <v/>
      </c>
      <c r="AG64" s="49"/>
    </row>
    <row r="65" spans="32:36" ht="16">
      <c r="AF65" s="54" t="str">
        <f>IF($H$20="x",$V$2,"")</f>
        <v/>
      </c>
      <c r="AG65" s="41" t="str">
        <f>IF($H$20="x",$V$3,"")</f>
        <v/>
      </c>
      <c r="AH65" s="47">
        <v>10</v>
      </c>
    </row>
    <row r="66" spans="32:36" ht="16">
      <c r="AF66" s="55" t="str">
        <f>IF($H$20="x",$U$2,"")</f>
        <v/>
      </c>
      <c r="AG66" s="42" t="str">
        <f>IF($H$20="x",$U$3,"")</f>
        <v/>
      </c>
      <c r="AH66" s="48"/>
    </row>
    <row r="67" spans="32:36" ht="16">
      <c r="AF67" s="55" t="str">
        <f>IF($I$20="x",$V$2,"")</f>
        <v/>
      </c>
      <c r="AG67" s="42" t="str">
        <f>IF($I$20="x",$V$4,"")</f>
        <v/>
      </c>
      <c r="AH67" s="48"/>
    </row>
    <row r="68" spans="32:36" ht="16">
      <c r="AF68" s="55" t="str">
        <f>IF($I$20="x",$U$2,"")</f>
        <v/>
      </c>
      <c r="AG68" s="42" t="str">
        <f>IF($I$20="x",$U$4,"")</f>
        <v/>
      </c>
      <c r="AH68" s="48"/>
    </row>
    <row r="69" spans="32:36" ht="16">
      <c r="AF69" s="55" t="str">
        <f>IF($J$20="x",$V$2,"")</f>
        <v/>
      </c>
      <c r="AG69" s="42" t="str">
        <f>IF($J$20="x",$V$5,"")</f>
        <v/>
      </c>
      <c r="AH69" s="48"/>
    </row>
    <row r="70" spans="32:36" ht="17" thickBot="1">
      <c r="AF70" s="57" t="str">
        <f>IF($J$20="x",$U$2,"")</f>
        <v/>
      </c>
      <c r="AG70" s="43" t="str">
        <f>IF($J$20="x",$U$5,"")</f>
        <v/>
      </c>
      <c r="AH70" s="49"/>
    </row>
    <row r="71" spans="32:36" ht="16">
      <c r="AG71" s="54" t="str">
        <f>IF($H$21="x",$V$2,"")</f>
        <v/>
      </c>
      <c r="AH71" s="41" t="str">
        <f>IF($H$21="x",$V$3,"")</f>
        <v/>
      </c>
      <c r="AI71" s="47">
        <v>11</v>
      </c>
    </row>
    <row r="72" spans="32:36" ht="16">
      <c r="AG72" s="55" t="str">
        <f>IF($H$21="x",$U$2,"")</f>
        <v/>
      </c>
      <c r="AH72" s="42" t="str">
        <f>IF($H$21="x",$U$3,"")</f>
        <v/>
      </c>
      <c r="AI72" s="48"/>
    </row>
    <row r="73" spans="32:36" ht="16">
      <c r="AG73" s="55" t="str">
        <f>IF($I$21="x",$V$2,"")</f>
        <v/>
      </c>
      <c r="AH73" s="42" t="str">
        <f>IF($I$21="x",$V$4,"")</f>
        <v/>
      </c>
      <c r="AI73" s="48"/>
    </row>
    <row r="74" spans="32:36" ht="16">
      <c r="AG74" s="55" t="str">
        <f>IF($I$21="x",$U$2,"")</f>
        <v/>
      </c>
      <c r="AH74" s="42" t="str">
        <f>IF($I$21="x",$U$4,"")</f>
        <v/>
      </c>
      <c r="AI74" s="48"/>
    </row>
    <row r="75" spans="32:36" ht="16">
      <c r="AG75" s="55" t="str">
        <f>IF($J$21="x",$V$2,"")</f>
        <v/>
      </c>
      <c r="AH75" s="42" t="str">
        <f>IF($J$21="x",$V$5,"")</f>
        <v/>
      </c>
      <c r="AI75" s="48"/>
    </row>
    <row r="76" spans="32:36" ht="17" thickBot="1">
      <c r="AG76" s="57" t="str">
        <f>IF($J$21="x",$U$2,"")</f>
        <v/>
      </c>
      <c r="AH76" s="43" t="str">
        <f>IF($J$21="x",$U$5,"")</f>
        <v/>
      </c>
      <c r="AI76" s="49"/>
    </row>
    <row r="77" spans="32:36" ht="16">
      <c r="AH77" s="54" t="str">
        <f>IF($H$22="x",$V$2,"")</f>
        <v/>
      </c>
      <c r="AI77" s="41" t="str">
        <f>IF($H$22="x",$V$3,"")</f>
        <v/>
      </c>
      <c r="AJ77" s="47">
        <v>12</v>
      </c>
    </row>
    <row r="78" spans="32:36" ht="16">
      <c r="AH78" s="55" t="str">
        <f>IF($H$22="x",$U$2,"")</f>
        <v/>
      </c>
      <c r="AI78" s="42" t="str">
        <f>IF($H$22="x",$U$3,"")</f>
        <v/>
      </c>
      <c r="AJ78" s="48"/>
    </row>
    <row r="79" spans="32:36" ht="16">
      <c r="AH79" s="55" t="str">
        <f>IF($I$22="x",$V$2,"")</f>
        <v/>
      </c>
      <c r="AI79" s="42" t="str">
        <f>IF($I$22="x",$V$4,"")</f>
        <v/>
      </c>
      <c r="AJ79" s="48"/>
    </row>
    <row r="80" spans="32:36" ht="16">
      <c r="AH80" s="55" t="str">
        <f>IF($I$22="x",$U$2,"")</f>
        <v/>
      </c>
      <c r="AI80" s="42" t="str">
        <f>IF($I$22="x",$U$4,"")</f>
        <v/>
      </c>
      <c r="AJ80" s="48"/>
    </row>
    <row r="81" spans="34:39" ht="16">
      <c r="AH81" s="55" t="str">
        <f>IF($J$22="x",$V$2,"")</f>
        <v/>
      </c>
      <c r="AI81" s="42" t="str">
        <f>IF($J$22="x",$V$5,"")</f>
        <v/>
      </c>
      <c r="AJ81" s="48"/>
    </row>
    <row r="82" spans="34:39" ht="17" thickBot="1">
      <c r="AH82" s="57" t="str">
        <f>IF($J$22="x",$U$2,"")</f>
        <v/>
      </c>
      <c r="AI82" s="43" t="str">
        <f>IF($J$22="x",$U$5,"")</f>
        <v/>
      </c>
      <c r="AJ82" s="49"/>
    </row>
    <row r="83" spans="34:39" ht="16">
      <c r="AI83" s="54" t="str">
        <f>IF($H$23="x",$V$2,"")</f>
        <v/>
      </c>
      <c r="AJ83" s="41" t="str">
        <f>IF($H$23="x",$V$3,"")</f>
        <v/>
      </c>
      <c r="AK83" s="47">
        <v>13</v>
      </c>
    </row>
    <row r="84" spans="34:39" ht="16">
      <c r="AI84" s="55" t="str">
        <f>IF($H$23="x",$U$2,"")</f>
        <v/>
      </c>
      <c r="AJ84" s="42" t="str">
        <f>IF($H$23="x",$U$3,"")</f>
        <v/>
      </c>
      <c r="AK84" s="48"/>
    </row>
    <row r="85" spans="34:39" ht="16">
      <c r="AI85" s="55" t="str">
        <f>IF($I$23="x",$V$2,"")</f>
        <v/>
      </c>
      <c r="AJ85" s="42" t="str">
        <f>IF($I$23="x",$V$4,"")</f>
        <v/>
      </c>
      <c r="AK85" s="48"/>
    </row>
    <row r="86" spans="34:39" ht="16">
      <c r="AI86" s="55" t="str">
        <f>IF($I$23="x",$U$2,"")</f>
        <v/>
      </c>
      <c r="AJ86" s="42" t="str">
        <f>IF($I$23="x",$U$4,"")</f>
        <v/>
      </c>
      <c r="AK86" s="48"/>
    </row>
    <row r="87" spans="34:39" ht="16">
      <c r="AI87" s="55" t="str">
        <f>IF($J$23="x",$V$2,"")</f>
        <v/>
      </c>
      <c r="AJ87" s="42" t="str">
        <f>IF($J$23="x",$V$5,"")</f>
        <v/>
      </c>
      <c r="AK87" s="48"/>
    </row>
    <row r="88" spans="34:39" ht="17" thickBot="1">
      <c r="AI88" s="57" t="str">
        <f>IF($J$23="x",$U$2,"")</f>
        <v/>
      </c>
      <c r="AJ88" s="43" t="str">
        <f>IF($J$23="x",$U$5,"")</f>
        <v/>
      </c>
      <c r="AK88" s="49"/>
    </row>
    <row r="89" spans="34:39" ht="16">
      <c r="AJ89" s="54" t="str">
        <f>IF($H$24="x",$V$2,"")</f>
        <v/>
      </c>
      <c r="AK89" s="41" t="str">
        <f>IF($H$24="x",$V$3,"")</f>
        <v/>
      </c>
      <c r="AL89" s="47">
        <v>14</v>
      </c>
    </row>
    <row r="90" spans="34:39" ht="16">
      <c r="AJ90" s="55" t="str">
        <f>IF($H$24="x",$U$2,"")</f>
        <v/>
      </c>
      <c r="AK90" s="42" t="str">
        <f>IF($H$24="x",$U$3,"")</f>
        <v/>
      </c>
      <c r="AL90" s="48"/>
    </row>
    <row r="91" spans="34:39" ht="16">
      <c r="AJ91" s="55" t="str">
        <f>IF($I$24="x",$V$2,"")</f>
        <v/>
      </c>
      <c r="AK91" s="42" t="str">
        <f>IF($I$24="x",$V$4,"")</f>
        <v/>
      </c>
      <c r="AL91" s="48"/>
    </row>
    <row r="92" spans="34:39" ht="16">
      <c r="AJ92" s="55" t="str">
        <f>IF($I$24="x",$U$2,"")</f>
        <v/>
      </c>
      <c r="AK92" s="42" t="str">
        <f>IF($I$24="x",$U$4,"")</f>
        <v/>
      </c>
      <c r="AL92" s="48"/>
    </row>
    <row r="93" spans="34:39" ht="16">
      <c r="AJ93" s="55" t="str">
        <f>IF($J$24="x",$V$2,"")</f>
        <v/>
      </c>
      <c r="AK93" s="42" t="str">
        <f>IF($J$24="x",$V$5,"")</f>
        <v/>
      </c>
      <c r="AL93" s="48"/>
    </row>
    <row r="94" spans="34:39" ht="17" thickBot="1">
      <c r="AJ94" s="57" t="str">
        <f>IF($J$24="x",$U$2,"")</f>
        <v/>
      </c>
      <c r="AK94" s="43" t="str">
        <f>IF($J$24="x",$U$5,"")</f>
        <v/>
      </c>
      <c r="AL94" s="49"/>
    </row>
    <row r="95" spans="34:39" ht="16">
      <c r="AK95" s="54" t="str">
        <f>IF($H$25="x",$V$2,"")</f>
        <v/>
      </c>
      <c r="AL95" s="41" t="str">
        <f>IF($H$25="x",$V$3,"")</f>
        <v/>
      </c>
      <c r="AM95" s="47">
        <v>15</v>
      </c>
    </row>
    <row r="96" spans="34:39" ht="16">
      <c r="AK96" s="55" t="str">
        <f>IF($H$25="x",$U$2,"")</f>
        <v/>
      </c>
      <c r="AL96" s="42" t="str">
        <f>IF($H$25="x",$U$3,"")</f>
        <v/>
      </c>
      <c r="AM96" s="48"/>
    </row>
    <row r="97" spans="37:41" ht="16">
      <c r="AK97" s="55" t="str">
        <f>IF($I$25="x",$V$2,"")</f>
        <v/>
      </c>
      <c r="AL97" s="42" t="str">
        <f>IF($I$25="x",$V$4,"")</f>
        <v/>
      </c>
      <c r="AM97" s="48"/>
    </row>
    <row r="98" spans="37:41" ht="16">
      <c r="AK98" s="55" t="str">
        <f>IF($I$25="x",$U$2,"")</f>
        <v/>
      </c>
      <c r="AL98" s="42" t="str">
        <f>IF($I$25="x",$U$4,"")</f>
        <v/>
      </c>
      <c r="AM98" s="48"/>
    </row>
    <row r="99" spans="37:41" ht="16">
      <c r="AK99" s="55" t="str">
        <f>IF($J$25="x",$V$2,"")</f>
        <v/>
      </c>
      <c r="AL99" s="42" t="str">
        <f>IF($J$25="x",$V$5,"")</f>
        <v/>
      </c>
      <c r="AM99" s="48"/>
    </row>
    <row r="100" spans="37:41" ht="17" thickBot="1">
      <c r="AK100" s="57" t="str">
        <f>IF($J$25="x",$U$2,"")</f>
        <v/>
      </c>
      <c r="AL100" s="43" t="str">
        <f>IF($J$25="x",$U$5,"")</f>
        <v/>
      </c>
      <c r="AM100" s="49"/>
    </row>
    <row r="101" spans="37:41" ht="16">
      <c r="AL101" s="54" t="str">
        <f>IF($H$26="x",$V$2,"")</f>
        <v/>
      </c>
      <c r="AM101" s="41" t="str">
        <f>IF($H$26="x",$V$3,"")</f>
        <v/>
      </c>
      <c r="AN101" s="47">
        <v>16</v>
      </c>
    </row>
    <row r="102" spans="37:41" ht="16">
      <c r="AL102" s="55" t="str">
        <f>IF($H$26="x",$U$2,"")</f>
        <v/>
      </c>
      <c r="AM102" s="42" t="str">
        <f>IF($H$26="x",$U$3,"")</f>
        <v/>
      </c>
      <c r="AN102" s="48"/>
    </row>
    <row r="103" spans="37:41" ht="16">
      <c r="AL103" s="55" t="str">
        <f>IF($I$26="x",$V$2,"")</f>
        <v/>
      </c>
      <c r="AM103" s="42" t="str">
        <f>IF($I$26="x",$V$4,"")</f>
        <v/>
      </c>
      <c r="AN103" s="48"/>
    </row>
    <row r="104" spans="37:41" ht="16">
      <c r="AL104" s="55" t="str">
        <f>IF($I$26="x",$U$2,"")</f>
        <v/>
      </c>
      <c r="AM104" s="42" t="str">
        <f>IF($I$26="x",$U$4,"")</f>
        <v/>
      </c>
      <c r="AN104" s="48"/>
    </row>
    <row r="105" spans="37:41" ht="16">
      <c r="AL105" s="55" t="str">
        <f>IF($J$26="x",$V$2,"")</f>
        <v/>
      </c>
      <c r="AM105" s="42" t="str">
        <f>IF($J$26="x",$V$5,"")</f>
        <v/>
      </c>
      <c r="AN105" s="48"/>
    </row>
    <row r="106" spans="37:41" ht="17" thickBot="1">
      <c r="AL106" s="57" t="str">
        <f>IF($J$26="x",$U$2,"")</f>
        <v/>
      </c>
      <c r="AM106" s="43" t="str">
        <f>IF($J$26="x",$U$5,"")</f>
        <v/>
      </c>
      <c r="AN106" s="49"/>
    </row>
    <row r="107" spans="37:41" ht="16">
      <c r="AM107" s="54" t="str">
        <f>IF($H$27="x",$V$2,"")</f>
        <v/>
      </c>
      <c r="AN107" s="41" t="str">
        <f>IF($H$27="x",$V$3,"")</f>
        <v/>
      </c>
      <c r="AO107" s="47">
        <v>17</v>
      </c>
    </row>
    <row r="108" spans="37:41" ht="16">
      <c r="AM108" s="55" t="str">
        <f>IF($H$27="x",$U$2,"")</f>
        <v/>
      </c>
      <c r="AN108" s="42" t="str">
        <f>IF($H$27="x",$U$3,"")</f>
        <v/>
      </c>
      <c r="AO108" s="48"/>
    </row>
    <row r="109" spans="37:41" ht="16">
      <c r="AM109" s="55" t="str">
        <f>IF($I$27="x",$V$2,"")</f>
        <v/>
      </c>
      <c r="AN109" s="42" t="str">
        <f>IF($I$27="x",$V$4,"")</f>
        <v/>
      </c>
      <c r="AO109" s="48"/>
    </row>
    <row r="110" spans="37:41" ht="16">
      <c r="AM110" s="55" t="str">
        <f>IF($I$27="x",$U$2,"")</f>
        <v/>
      </c>
      <c r="AN110" s="42" t="str">
        <f>IF($I$27="x",$U$4,"")</f>
        <v/>
      </c>
      <c r="AO110" s="48"/>
    </row>
    <row r="111" spans="37:41" ht="16">
      <c r="AM111" s="55" t="str">
        <f>IF($J$27="x",$V$2,"")</f>
        <v/>
      </c>
      <c r="AN111" s="42" t="str">
        <f>IF($J$27="x",$V$5,"")</f>
        <v/>
      </c>
      <c r="AO111" s="48"/>
    </row>
    <row r="112" spans="37:41" ht="17" thickBot="1">
      <c r="AM112" s="57" t="str">
        <f>IF($J$27="x",$U$2,"")</f>
        <v/>
      </c>
      <c r="AN112" s="43" t="str">
        <f>IF($J$27="x",$U$5,"")</f>
        <v/>
      </c>
      <c r="AO112" s="49"/>
    </row>
    <row r="113" spans="40:44" ht="16">
      <c r="AN113" s="54" t="str">
        <f>IF($H$28="x",$V$2,"")</f>
        <v/>
      </c>
      <c r="AO113" s="41" t="str">
        <f>IF($H$28="x",$V$3,"")</f>
        <v/>
      </c>
      <c r="AP113" s="47">
        <v>18</v>
      </c>
    </row>
    <row r="114" spans="40:44" ht="16">
      <c r="AN114" s="55" t="str">
        <f>IF($H$28="x",$U$2,"")</f>
        <v/>
      </c>
      <c r="AO114" s="42" t="str">
        <f>IF($H$28="x",$U$3,"")</f>
        <v/>
      </c>
      <c r="AP114" s="48"/>
    </row>
    <row r="115" spans="40:44" ht="16">
      <c r="AN115" s="55" t="str">
        <f>IF($I$28="x",$V$2,"")</f>
        <v/>
      </c>
      <c r="AO115" s="42" t="str">
        <f>IF($I$28="x",$V$4,"")</f>
        <v/>
      </c>
      <c r="AP115" s="48"/>
    </row>
    <row r="116" spans="40:44" ht="16">
      <c r="AN116" s="55" t="str">
        <f>IF($I$28="x",$U$2,"")</f>
        <v/>
      </c>
      <c r="AO116" s="42" t="str">
        <f>IF($I$28="x",$U$4,"")</f>
        <v/>
      </c>
      <c r="AP116" s="48"/>
    </row>
    <row r="117" spans="40:44" ht="16">
      <c r="AN117" s="55" t="str">
        <f>IF($J$28="x",$V$2,"")</f>
        <v/>
      </c>
      <c r="AO117" s="42" t="str">
        <f>IF($J$28="x",$V$5,"")</f>
        <v/>
      </c>
      <c r="AP117" s="48"/>
    </row>
    <row r="118" spans="40:44" ht="17" thickBot="1">
      <c r="AN118" s="57" t="str">
        <f>IF($J$28="x",$U$2,"")</f>
        <v/>
      </c>
      <c r="AO118" s="43" t="str">
        <f>IF($J$28="x",$U$5,"")</f>
        <v/>
      </c>
      <c r="AP118" s="49"/>
    </row>
    <row r="119" spans="40:44" ht="16">
      <c r="AO119" s="54" t="str">
        <f>IF($H$29="x",$V$2,"")</f>
        <v/>
      </c>
      <c r="AP119" s="41" t="str">
        <f>IF($H$29="x",$V$3,"")</f>
        <v/>
      </c>
      <c r="AQ119" s="47">
        <v>19</v>
      </c>
    </row>
    <row r="120" spans="40:44" ht="16">
      <c r="AO120" s="55" t="str">
        <f>IF($H$29="x",$U$2,"")</f>
        <v/>
      </c>
      <c r="AP120" s="42" t="str">
        <f>IF($H$29="x",$U$3,"")</f>
        <v/>
      </c>
      <c r="AQ120" s="48"/>
    </row>
    <row r="121" spans="40:44" ht="16">
      <c r="AO121" s="55" t="str">
        <f>IF($I$29="x",$V$2,"")</f>
        <v/>
      </c>
      <c r="AP121" s="42" t="str">
        <f>IF($I$29="x",$V$4,"")</f>
        <v/>
      </c>
      <c r="AQ121" s="48"/>
    </row>
    <row r="122" spans="40:44" ht="16">
      <c r="AO122" s="55" t="str">
        <f>IF($I$29="x",$U$2,"")</f>
        <v/>
      </c>
      <c r="AP122" s="42" t="str">
        <f>IF($I$29="x",$U$4,"")</f>
        <v/>
      </c>
      <c r="AQ122" s="48"/>
    </row>
    <row r="123" spans="40:44" ht="16">
      <c r="AO123" s="55" t="str">
        <f>IF($J$29="x",$V$2,"")</f>
        <v/>
      </c>
      <c r="AP123" s="42" t="str">
        <f>IF($J$29="x",$V$5,"")</f>
        <v/>
      </c>
      <c r="AQ123" s="48"/>
    </row>
    <row r="124" spans="40:44" ht="17" thickBot="1">
      <c r="AO124" s="57" t="str">
        <f>IF($J$29="x",$U$2,"")</f>
        <v/>
      </c>
      <c r="AP124" s="43" t="str">
        <f>IF($J$29="x",$U$5,"")</f>
        <v/>
      </c>
      <c r="AQ124" s="49"/>
    </row>
    <row r="125" spans="40:44" ht="16">
      <c r="AP125" s="54" t="str">
        <f>IF($H$30="x",$V$2,"")</f>
        <v/>
      </c>
      <c r="AQ125" s="41" t="str">
        <f>IF($H$30="x",$V$3,"")</f>
        <v/>
      </c>
      <c r="AR125" s="47">
        <v>20</v>
      </c>
    </row>
    <row r="126" spans="40:44" ht="16">
      <c r="AP126" s="55" t="str">
        <f>IF($H$30="x",$U$2,"")</f>
        <v/>
      </c>
      <c r="AQ126" s="42" t="str">
        <f>IF($H$30="x",$U$3,"")</f>
        <v/>
      </c>
      <c r="AR126" s="48"/>
    </row>
    <row r="127" spans="40:44" ht="16">
      <c r="AP127" s="55" t="str">
        <f>IF($I$30="x",$V$2,"")</f>
        <v/>
      </c>
      <c r="AQ127" s="42" t="str">
        <f>IF($I$30="x",$V$4,"")</f>
        <v/>
      </c>
      <c r="AR127" s="48"/>
    </row>
    <row r="128" spans="40:44" ht="16">
      <c r="AP128" s="55" t="str">
        <f>IF($I$30="x",$U$2,"")</f>
        <v/>
      </c>
      <c r="AQ128" s="42" t="str">
        <f>IF($I$30="x",$U$4,"")</f>
        <v/>
      </c>
      <c r="AR128" s="48"/>
    </row>
    <row r="129" spans="42:47" ht="16">
      <c r="AP129" s="55" t="str">
        <f>IF($J$30="x",$V$2,"")</f>
        <v/>
      </c>
      <c r="AQ129" s="42" t="str">
        <f>IF($J$30="x",$V$5,"")</f>
        <v/>
      </c>
      <c r="AR129" s="48"/>
    </row>
    <row r="130" spans="42:47" ht="17" thickBot="1">
      <c r="AP130" s="57" t="str">
        <f>IF($J$30="x",$U$2,"")</f>
        <v/>
      </c>
      <c r="AQ130" s="43" t="str">
        <f>IF($J$30="x",$U$5,"")</f>
        <v/>
      </c>
      <c r="AR130" s="49"/>
    </row>
    <row r="131" spans="42:47" ht="16">
      <c r="AQ131" s="54" t="str">
        <f>IF($H$31="x",$V$2,"")</f>
        <v/>
      </c>
      <c r="AR131" s="41" t="str">
        <f>IF($H$31="x",$V$3,"")</f>
        <v/>
      </c>
      <c r="AS131" s="47">
        <v>21</v>
      </c>
    </row>
    <row r="132" spans="42:47" ht="16">
      <c r="AQ132" s="55" t="str">
        <f>IF($H$31="x",$U$2,"")</f>
        <v/>
      </c>
      <c r="AR132" s="42" t="str">
        <f>IF($H$31="x",$U$3,"")</f>
        <v/>
      </c>
      <c r="AS132" s="48"/>
    </row>
    <row r="133" spans="42:47" ht="16">
      <c r="AQ133" s="55" t="str">
        <f>IF($I$31="x",$V$2,"")</f>
        <v/>
      </c>
      <c r="AR133" s="42" t="str">
        <f>IF($I$31="x",$V$4,"")</f>
        <v/>
      </c>
      <c r="AS133" s="48"/>
    </row>
    <row r="134" spans="42:47" ht="16">
      <c r="AQ134" s="55" t="str">
        <f>IF($I$31="x",$U$2,"")</f>
        <v/>
      </c>
      <c r="AR134" s="42" t="str">
        <f>IF($I$31="x",$U$4,"")</f>
        <v/>
      </c>
      <c r="AS134" s="48"/>
    </row>
    <row r="135" spans="42:47" ht="16">
      <c r="AQ135" s="55" t="str">
        <f>IF($J$31="x",$V$2,"")</f>
        <v/>
      </c>
      <c r="AR135" s="42" t="str">
        <f>IF($J$31="x",$V$5,"")</f>
        <v/>
      </c>
      <c r="AS135" s="48"/>
    </row>
    <row r="136" spans="42:47" ht="17" thickBot="1">
      <c r="AQ136" s="57" t="str">
        <f>IF($J$31="x",$U$2,"")</f>
        <v/>
      </c>
      <c r="AR136" s="43" t="str">
        <f>IF($J$31="x",$U$5,"")</f>
        <v/>
      </c>
      <c r="AS136" s="49"/>
    </row>
    <row r="137" spans="42:47" ht="16">
      <c r="AR137" s="54" t="str">
        <f>IF($H$32="x",$V$2,"")</f>
        <v/>
      </c>
      <c r="AS137" s="41" t="str">
        <f>IF($H$32="x",$V$3,"")</f>
        <v/>
      </c>
      <c r="AT137" s="47">
        <v>22</v>
      </c>
    </row>
    <row r="138" spans="42:47" ht="16">
      <c r="AR138" s="55" t="str">
        <f>IF($H$32="x",$U$2,"")</f>
        <v/>
      </c>
      <c r="AS138" s="42" t="str">
        <f>IF($H$32="x",$U$3,"")</f>
        <v/>
      </c>
      <c r="AT138" s="48"/>
    </row>
    <row r="139" spans="42:47" ht="16">
      <c r="AR139" s="55" t="str">
        <f>IF($I$32="x",$V$2,"")</f>
        <v/>
      </c>
      <c r="AS139" s="42" t="str">
        <f>IF($I$32="x",$V$4,"")</f>
        <v/>
      </c>
      <c r="AT139" s="48"/>
    </row>
    <row r="140" spans="42:47" ht="16">
      <c r="AR140" s="55" t="str">
        <f>IF($I$32="x",$U$2,"")</f>
        <v/>
      </c>
      <c r="AS140" s="42" t="str">
        <f>IF($I$32="x",$U$4,"")</f>
        <v/>
      </c>
      <c r="AT140" s="48"/>
    </row>
    <row r="141" spans="42:47" ht="16">
      <c r="AR141" s="55" t="str">
        <f>IF($J$32="x",$V$2,"")</f>
        <v/>
      </c>
      <c r="AS141" s="42" t="str">
        <f>IF($J$32="x",$V$5,"")</f>
        <v/>
      </c>
      <c r="AT141" s="48"/>
    </row>
    <row r="142" spans="42:47" ht="17" thickBot="1">
      <c r="AR142" s="57" t="str">
        <f>IF($J$32="x",$U$2,"")</f>
        <v/>
      </c>
      <c r="AS142" s="43" t="str">
        <f>IF($J$32="x",$U$5,"")</f>
        <v/>
      </c>
      <c r="AT142" s="49"/>
    </row>
    <row r="143" spans="42:47" ht="16">
      <c r="AS143" s="54" t="str">
        <f>IF($H$33="x",$V$2,"")</f>
        <v/>
      </c>
      <c r="AT143" s="41" t="str">
        <f>IF($H$33="x",$V$3,"")</f>
        <v/>
      </c>
      <c r="AU143" s="47">
        <v>23</v>
      </c>
    </row>
    <row r="144" spans="42:47" ht="16">
      <c r="AS144" s="55" t="str">
        <f>IF($H$33="x",$U$2,"")</f>
        <v/>
      </c>
      <c r="AT144" s="42" t="str">
        <f>IF($H$33="x",$U$3,"")</f>
        <v/>
      </c>
      <c r="AU144" s="48"/>
    </row>
    <row r="145" spans="45:49" ht="16">
      <c r="AS145" s="55" t="str">
        <f>IF($I$33="x",$V$2,"")</f>
        <v/>
      </c>
      <c r="AT145" s="42" t="str">
        <f>IF($I$33="x",$V$4,"")</f>
        <v/>
      </c>
      <c r="AU145" s="48"/>
    </row>
    <row r="146" spans="45:49" ht="16">
      <c r="AS146" s="55" t="str">
        <f>IF($I$33="x",$U$2,"")</f>
        <v/>
      </c>
      <c r="AT146" s="42" t="str">
        <f>IF($I$33="x",$U$4,"")</f>
        <v/>
      </c>
      <c r="AU146" s="48"/>
    </row>
    <row r="147" spans="45:49" ht="16">
      <c r="AS147" s="55" t="str">
        <f>IF($J$33="x",$V$2,"")</f>
        <v/>
      </c>
      <c r="AT147" s="42" t="str">
        <f>IF($J$33="x",$V$5,"")</f>
        <v/>
      </c>
      <c r="AU147" s="48"/>
    </row>
    <row r="148" spans="45:49" ht="17" thickBot="1">
      <c r="AS148" s="57" t="str">
        <f>IF($J$33="x",$U$2,"")</f>
        <v/>
      </c>
      <c r="AT148" s="43" t="str">
        <f>IF($J$33="x",$U$5,"")</f>
        <v/>
      </c>
      <c r="AU148" s="49"/>
    </row>
    <row r="149" spans="45:49" ht="16">
      <c r="AT149" s="54" t="str">
        <f>IF($H$34="x",$V$2,"")</f>
        <v/>
      </c>
      <c r="AU149" s="41" t="str">
        <f>IF($H$34="x",$V$3,"")</f>
        <v/>
      </c>
      <c r="AV149" s="47">
        <v>24</v>
      </c>
    </row>
    <row r="150" spans="45:49" ht="16">
      <c r="AT150" s="55" t="str">
        <f>IF($H$34="x",$U$2,"")</f>
        <v/>
      </c>
      <c r="AU150" s="42" t="str">
        <f>IF($H$34="x",$U$3,"")</f>
        <v/>
      </c>
      <c r="AV150" s="48"/>
    </row>
    <row r="151" spans="45:49" ht="16">
      <c r="AT151" s="55" t="str">
        <f>IF($I$34="x",$V$2,"")</f>
        <v/>
      </c>
      <c r="AU151" s="42" t="str">
        <f>IF($I$34="x",$V$4,"")</f>
        <v/>
      </c>
      <c r="AV151" s="48"/>
    </row>
    <row r="152" spans="45:49" ht="16">
      <c r="AT152" s="55" t="str">
        <f>IF($I$34="x",$U$2,"")</f>
        <v/>
      </c>
      <c r="AU152" s="42" t="str">
        <f>IF($I$34="x",$U$4,"")</f>
        <v/>
      </c>
      <c r="AV152" s="48"/>
    </row>
    <row r="153" spans="45:49" ht="16">
      <c r="AT153" s="55" t="str">
        <f>IF($J$34="x",$V$2,"")</f>
        <v/>
      </c>
      <c r="AU153" s="42" t="str">
        <f>IF($J$34="x",$V$5,"")</f>
        <v/>
      </c>
      <c r="AV153" s="48"/>
    </row>
    <row r="154" spans="45:49" ht="17" thickBot="1">
      <c r="AT154" s="57" t="str">
        <f>IF($J$34="x",$U$2,"")</f>
        <v/>
      </c>
      <c r="AU154" s="43" t="str">
        <f>IF($J$34="x",$U$5,"")</f>
        <v/>
      </c>
      <c r="AV154" s="49"/>
    </row>
    <row r="155" spans="45:49" ht="16">
      <c r="AU155" s="54" t="str">
        <f>IF($H$35="x",$V$2,"")</f>
        <v/>
      </c>
      <c r="AV155" s="41" t="str">
        <f>IF($H$35="x",$V$3,"")</f>
        <v/>
      </c>
      <c r="AW155" s="47">
        <v>25</v>
      </c>
    </row>
    <row r="156" spans="45:49" ht="16">
      <c r="AU156" s="55" t="str">
        <f>IF($H$35="x",$U$2,"")</f>
        <v/>
      </c>
      <c r="AV156" s="42" t="str">
        <f>IF($H$35="x",$U$3,"")</f>
        <v/>
      </c>
      <c r="AW156" s="48"/>
    </row>
    <row r="157" spans="45:49" ht="16">
      <c r="AU157" s="55" t="str">
        <f>IF($I$35="x",$V$2,"")</f>
        <v/>
      </c>
      <c r="AV157" s="42" t="str">
        <f>IF($I$35="x",$V$4,"")</f>
        <v/>
      </c>
      <c r="AW157" s="48"/>
    </row>
    <row r="158" spans="45:49" ht="16">
      <c r="AU158" s="55" t="str">
        <f>IF($I$35="x",$U$2,"")</f>
        <v/>
      </c>
      <c r="AV158" s="42" t="str">
        <f>IF($I$35="x",$U$4,"")</f>
        <v/>
      </c>
      <c r="AW158" s="48"/>
    </row>
    <row r="159" spans="45:49" ht="16">
      <c r="AU159" s="55" t="str">
        <f>IF($J$35="x",$V$2,"")</f>
        <v/>
      </c>
      <c r="AV159" s="42" t="str">
        <f>IF($J$35="x",$V$5,"")</f>
        <v/>
      </c>
      <c r="AW159" s="48"/>
    </row>
    <row r="160" spans="45:49" ht="17" thickBot="1">
      <c r="AU160" s="57" t="str">
        <f>IF($J$35="x",$U$2,"")</f>
        <v/>
      </c>
      <c r="AV160" s="43" t="str">
        <f>IF($J$35="x",$U$5,"")</f>
        <v/>
      </c>
      <c r="AW160" s="49"/>
    </row>
    <row r="161" spans="48:52" ht="16">
      <c r="AV161" s="54" t="str">
        <f>IF($H$36="x",$V$2,"")</f>
        <v/>
      </c>
      <c r="AW161" s="41" t="str">
        <f>IF($H$36="x",$V$3,"")</f>
        <v/>
      </c>
      <c r="AX161" s="47">
        <v>26</v>
      </c>
    </row>
    <row r="162" spans="48:52" ht="16">
      <c r="AV162" s="55" t="str">
        <f>IF($H$36="x",$U$2,"")</f>
        <v/>
      </c>
      <c r="AW162" s="42" t="str">
        <f>IF($H$36="x",$U$3,"")</f>
        <v/>
      </c>
      <c r="AX162" s="48"/>
    </row>
    <row r="163" spans="48:52" ht="16">
      <c r="AV163" s="55" t="str">
        <f>IF($I$36="x",$V$2,"")</f>
        <v/>
      </c>
      <c r="AW163" s="42" t="str">
        <f>IF($I$36="x",$V$4,"")</f>
        <v/>
      </c>
      <c r="AX163" s="48"/>
    </row>
    <row r="164" spans="48:52" ht="16">
      <c r="AV164" s="55" t="str">
        <f>IF($I$36="x",$U$2,"")</f>
        <v/>
      </c>
      <c r="AW164" s="42" t="str">
        <f>IF($I$36="x",$U$4,"")</f>
        <v/>
      </c>
      <c r="AX164" s="48"/>
    </row>
    <row r="165" spans="48:52" ht="16">
      <c r="AV165" s="55" t="str">
        <f>IF($J$36="x",$V$2,"")</f>
        <v/>
      </c>
      <c r="AW165" s="42" t="str">
        <f>IF($J$36="x",$V$5,"")</f>
        <v/>
      </c>
      <c r="AX165" s="48"/>
    </row>
    <row r="166" spans="48:52" ht="17" thickBot="1">
      <c r="AV166" s="57" t="str">
        <f>IF($J$36="x",$U$2,"")</f>
        <v/>
      </c>
      <c r="AW166" s="43" t="str">
        <f>IF($J$36="x",$U$5,"")</f>
        <v/>
      </c>
      <c r="AX166" s="49"/>
    </row>
    <row r="167" spans="48:52" ht="16">
      <c r="AW167" s="54" t="str">
        <f>IF($H$37="x",$V$2,"")</f>
        <v/>
      </c>
      <c r="AX167" s="41" t="str">
        <f>IF($H$37="x",$V$3,"")</f>
        <v/>
      </c>
      <c r="AY167" s="47">
        <v>27</v>
      </c>
    </row>
    <row r="168" spans="48:52" ht="16">
      <c r="AW168" s="55" t="str">
        <f>IF($H$37="x",$U$2,"")</f>
        <v/>
      </c>
      <c r="AX168" s="42" t="str">
        <f>IF($H$37="x",$U$3,"")</f>
        <v/>
      </c>
      <c r="AY168" s="48"/>
    </row>
    <row r="169" spans="48:52" ht="16">
      <c r="AW169" s="55" t="str">
        <f>IF($I$37="x",$V$2,"")</f>
        <v/>
      </c>
      <c r="AX169" s="42" t="str">
        <f>IF($I$37="x",$V$4,"")</f>
        <v/>
      </c>
      <c r="AY169" s="48"/>
    </row>
    <row r="170" spans="48:52" ht="16">
      <c r="AW170" s="55" t="str">
        <f>IF($I$37="x",$U$2,"")</f>
        <v/>
      </c>
      <c r="AX170" s="42" t="str">
        <f>IF($I$37="x",$U$4,"")</f>
        <v/>
      </c>
      <c r="AY170" s="48"/>
    </row>
    <row r="171" spans="48:52" ht="16">
      <c r="AW171" s="55" t="str">
        <f>IF($J$37="x",$V$2,"")</f>
        <v/>
      </c>
      <c r="AX171" s="42" t="str">
        <f>IF($J$37="x",$V$5,"")</f>
        <v/>
      </c>
      <c r="AY171" s="48"/>
    </row>
    <row r="172" spans="48:52" ht="17" thickBot="1">
      <c r="AW172" s="57" t="str">
        <f>IF($J$37="x",$U$2,"")</f>
        <v/>
      </c>
      <c r="AX172" s="43" t="str">
        <f>IF($J$37="x",$U$5,"")</f>
        <v/>
      </c>
      <c r="AY172" s="49"/>
    </row>
    <row r="173" spans="48:52" ht="16">
      <c r="AX173" s="54" t="str">
        <f>IF($H$38="x",$V$2,"")</f>
        <v/>
      </c>
      <c r="AY173" s="41" t="str">
        <f>IF($H$38="x",$V$3,"")</f>
        <v/>
      </c>
      <c r="AZ173" s="47">
        <v>28</v>
      </c>
    </row>
    <row r="174" spans="48:52" ht="16">
      <c r="AX174" s="55" t="str">
        <f>IF($H$38="x",$U$2,"")</f>
        <v/>
      </c>
      <c r="AY174" s="42" t="str">
        <f>IF($H$38="x",$U$3,"")</f>
        <v/>
      </c>
      <c r="AZ174" s="48"/>
    </row>
    <row r="175" spans="48:52" ht="16">
      <c r="AX175" s="55" t="str">
        <f>IF($I$38="x",$V$2,"")</f>
        <v/>
      </c>
      <c r="AY175" s="42" t="str">
        <f>IF($I$38="x",$V$4,"")</f>
        <v/>
      </c>
      <c r="AZ175" s="48"/>
    </row>
    <row r="176" spans="48:52" ht="16">
      <c r="AX176" s="55" t="str">
        <f>IF($I$38="x",$U$2,"")</f>
        <v/>
      </c>
      <c r="AY176" s="42" t="str">
        <f>IF($I$38="x",$U$4,"")</f>
        <v/>
      </c>
      <c r="AZ176" s="48"/>
    </row>
    <row r="177" spans="50:54" ht="16">
      <c r="AX177" s="55" t="str">
        <f>IF($J$38="x",$V$2,"")</f>
        <v/>
      </c>
      <c r="AY177" s="42" t="str">
        <f>IF($J$38="x",$V$5,"")</f>
        <v/>
      </c>
      <c r="AZ177" s="48"/>
    </row>
    <row r="178" spans="50:54" ht="17" thickBot="1">
      <c r="AX178" s="57" t="str">
        <f>IF($J$38="x",$U$2,"")</f>
        <v/>
      </c>
      <c r="AY178" s="43" t="str">
        <f>IF($J$38="x",$U$5,"")</f>
        <v/>
      </c>
      <c r="AZ178" s="49"/>
    </row>
    <row r="179" spans="50:54" ht="16">
      <c r="AY179" s="54" t="str">
        <f>IF($H$39="x",$V$2,"")</f>
        <v/>
      </c>
      <c r="AZ179" s="41" t="str">
        <f>IF($H$39="x",$V$3,"")</f>
        <v/>
      </c>
      <c r="BA179" s="47">
        <v>29</v>
      </c>
    </row>
    <row r="180" spans="50:54" ht="16">
      <c r="AY180" s="55" t="str">
        <f>IF($H$39="x",$U$2,"")</f>
        <v/>
      </c>
      <c r="AZ180" s="42" t="str">
        <f>IF($H$39="x",$U$3,"")</f>
        <v/>
      </c>
      <c r="BA180" s="48"/>
    </row>
    <row r="181" spans="50:54" ht="16">
      <c r="AY181" s="55" t="str">
        <f>IF($I$39="x",$V$2,"")</f>
        <v/>
      </c>
      <c r="AZ181" s="42" t="str">
        <f>IF($I$39="x",$V$4,"")</f>
        <v/>
      </c>
      <c r="BA181" s="48"/>
    </row>
    <row r="182" spans="50:54" ht="16">
      <c r="AY182" s="55" t="str">
        <f>IF($I$39="x",$U$2,"")</f>
        <v/>
      </c>
      <c r="AZ182" s="42" t="str">
        <f>IF($I$39="x",$U$4,"")</f>
        <v/>
      </c>
      <c r="BA182" s="48"/>
    </row>
    <row r="183" spans="50:54" ht="16">
      <c r="AY183" s="55" t="str">
        <f>IF($J$39="x",$V$2,"")</f>
        <v/>
      </c>
      <c r="AZ183" s="42" t="str">
        <f>IF($J$39="x",$V$5,"")</f>
        <v/>
      </c>
      <c r="BA183" s="48"/>
    </row>
    <row r="184" spans="50:54" ht="17" thickBot="1">
      <c r="AY184" s="57" t="str">
        <f>IF($J$39="x",$U$2,"")</f>
        <v/>
      </c>
      <c r="AZ184" s="43" t="str">
        <f>IF($J$39="x",$U$5,"")</f>
        <v/>
      </c>
      <c r="BA184" s="49"/>
    </row>
    <row r="185" spans="50:54" ht="16">
      <c r="AZ185" s="54" t="str">
        <f>IF($H$40="x",$V$2,"")</f>
        <v/>
      </c>
      <c r="BA185" s="41" t="str">
        <f>IF($H$40="x",$V$3,"")</f>
        <v/>
      </c>
      <c r="BB185" s="47">
        <v>30</v>
      </c>
    </row>
    <row r="186" spans="50:54" ht="16">
      <c r="AZ186" s="55" t="str">
        <f>IF($H$40="x",$U$2,"")</f>
        <v/>
      </c>
      <c r="BA186" s="42" t="str">
        <f>IF($H$40="x",$U$3,"")</f>
        <v/>
      </c>
      <c r="BB186" s="48"/>
    </row>
    <row r="187" spans="50:54" ht="16">
      <c r="AZ187" s="55" t="str">
        <f>IF($I$40="x",$V$2,"")</f>
        <v/>
      </c>
      <c r="BA187" s="42" t="str">
        <f>IF($I$40="x",$V$4,"")</f>
        <v/>
      </c>
      <c r="BB187" s="48"/>
    </row>
    <row r="188" spans="50:54" ht="16">
      <c r="AZ188" s="55" t="str">
        <f>IF($I$40="x",$U$2,"")</f>
        <v/>
      </c>
      <c r="BA188" s="42" t="str">
        <f>IF($I$40="x",$U$4,"")</f>
        <v/>
      </c>
      <c r="BB188" s="48"/>
    </row>
    <row r="189" spans="50:54" ht="16">
      <c r="AZ189" s="55" t="str">
        <f>IF($J$40="x",$V$2,"")</f>
        <v/>
      </c>
      <c r="BA189" s="42" t="str">
        <f>IF($J$40="x",$V$5,"")</f>
        <v/>
      </c>
      <c r="BB189" s="48"/>
    </row>
    <row r="190" spans="50:54" ht="17" thickBot="1">
      <c r="AZ190" s="57" t="str">
        <f>IF($J$40="x",$U$2,"")</f>
        <v/>
      </c>
      <c r="BA190" s="43" t="str">
        <f>IF($J$40="x",$U$5,"")</f>
        <v/>
      </c>
      <c r="BB190" s="49"/>
    </row>
  </sheetData>
  <sheetProtection selectLockedCells="1"/>
  <mergeCells count="13">
    <mergeCell ref="A1:Q1"/>
    <mergeCell ref="A2:Q2"/>
    <mergeCell ref="A3:Q3"/>
    <mergeCell ref="C48:E48"/>
    <mergeCell ref="O42:P42"/>
    <mergeCell ref="H4:J4"/>
    <mergeCell ref="C6:P6"/>
    <mergeCell ref="Z17:Z22"/>
    <mergeCell ref="F49:G49"/>
    <mergeCell ref="F47:G48"/>
    <mergeCell ref="F45:G45"/>
    <mergeCell ref="A41:N41"/>
    <mergeCell ref="A42:N42"/>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8"/>
  <sheetViews>
    <sheetView workbookViewId="0">
      <selection activeCell="E19" sqref="E19"/>
    </sheetView>
  </sheetViews>
  <sheetFormatPr baseColWidth="10" defaultColWidth="11.5" defaultRowHeight="13"/>
  <cols>
    <col min="1" max="1" width="11.5" style="20" customWidth="1"/>
    <col min="2" max="2" width="15.1640625" style="75" customWidth="1"/>
    <col min="3" max="3" width="46.5" style="34" bestFit="1" customWidth="1"/>
    <col min="4" max="4" width="21.5" style="75" customWidth="1"/>
    <col min="5" max="5" width="27.1640625" style="34" customWidth="1"/>
    <col min="6" max="6" width="12" style="34" customWidth="1"/>
    <col min="7" max="7" width="27.1640625" style="34" customWidth="1"/>
    <col min="8" max="8" width="31" style="75" customWidth="1"/>
    <col min="9" max="10" width="11.5" style="20" customWidth="1"/>
    <col min="11" max="11" width="11.5" style="75"/>
    <col min="12" max="12" width="54.6640625" style="75" bestFit="1" customWidth="1"/>
    <col min="13" max="16384" width="11.5" style="75"/>
  </cols>
  <sheetData>
    <row r="1" spans="1:12" s="197" customFormat="1">
      <c r="A1" s="196" t="s">
        <v>88</v>
      </c>
      <c r="C1" s="198" t="s">
        <v>270</v>
      </c>
      <c r="D1" s="197" t="s">
        <v>271</v>
      </c>
      <c r="E1" s="198" t="s">
        <v>268</v>
      </c>
      <c r="F1" s="198" t="s">
        <v>412</v>
      </c>
      <c r="G1" s="198"/>
      <c r="H1" s="197" t="s">
        <v>185</v>
      </c>
      <c r="I1" s="196" t="s">
        <v>90</v>
      </c>
      <c r="J1" s="196" t="s">
        <v>15</v>
      </c>
      <c r="L1" s="197" t="s">
        <v>313</v>
      </c>
    </row>
    <row r="2" spans="1:12">
      <c r="A2" s="20">
        <v>1</v>
      </c>
      <c r="B2" s="75" t="s">
        <v>415</v>
      </c>
      <c r="C2" s="150" t="s">
        <v>224</v>
      </c>
      <c r="D2" s="82"/>
      <c r="E2" s="34" t="s">
        <v>551</v>
      </c>
      <c r="F2" s="34" t="s">
        <v>413</v>
      </c>
      <c r="H2" s="82" t="s">
        <v>198</v>
      </c>
      <c r="I2" s="83" t="s">
        <v>61</v>
      </c>
      <c r="J2" s="33">
        <v>0.25</v>
      </c>
      <c r="L2" s="151" t="s">
        <v>490</v>
      </c>
    </row>
    <row r="3" spans="1:12">
      <c r="A3" s="20">
        <v>2</v>
      </c>
      <c r="B3" s="75" t="s">
        <v>415</v>
      </c>
      <c r="C3" s="150" t="s">
        <v>448</v>
      </c>
      <c r="E3" s="34" t="s">
        <v>552</v>
      </c>
      <c r="F3" s="34" t="s">
        <v>546</v>
      </c>
      <c r="H3" s="82"/>
      <c r="I3" s="83" t="s">
        <v>91</v>
      </c>
      <c r="J3" s="33">
        <v>0.26041666666666669</v>
      </c>
      <c r="L3" s="75" t="s">
        <v>491</v>
      </c>
    </row>
    <row r="4" spans="1:12">
      <c r="A4" s="20">
        <v>3</v>
      </c>
      <c r="B4" s="75" t="s">
        <v>483</v>
      </c>
      <c r="C4" s="34" t="s">
        <v>225</v>
      </c>
      <c r="E4" s="34" t="s">
        <v>553</v>
      </c>
      <c r="F4" s="34" t="s">
        <v>546</v>
      </c>
      <c r="H4" s="173" t="s">
        <v>278</v>
      </c>
      <c r="I4" s="83" t="s">
        <v>2</v>
      </c>
      <c r="J4" s="33">
        <v>0.27083333333333298</v>
      </c>
      <c r="L4" s="75" t="s">
        <v>492</v>
      </c>
    </row>
    <row r="5" spans="1:12">
      <c r="A5" s="20">
        <v>4</v>
      </c>
      <c r="B5" s="75" t="s">
        <v>483</v>
      </c>
      <c r="C5" s="34" t="s">
        <v>226</v>
      </c>
      <c r="E5" s="34" t="s">
        <v>554</v>
      </c>
      <c r="F5" s="34" t="s">
        <v>413</v>
      </c>
      <c r="H5" s="82"/>
      <c r="I5" s="83" t="s">
        <v>6</v>
      </c>
      <c r="J5" s="33">
        <v>0.28125</v>
      </c>
      <c r="L5" s="75" t="s">
        <v>493</v>
      </c>
    </row>
    <row r="6" spans="1:12">
      <c r="A6" s="20">
        <v>5</v>
      </c>
      <c r="B6" s="75" t="s">
        <v>483</v>
      </c>
      <c r="C6" s="34" t="s">
        <v>281</v>
      </c>
      <c r="D6" s="75" t="s">
        <v>419</v>
      </c>
      <c r="E6" s="34" t="s">
        <v>405</v>
      </c>
      <c r="F6" s="34" t="s">
        <v>413</v>
      </c>
      <c r="H6" s="173" t="s">
        <v>198</v>
      </c>
      <c r="I6" s="83" t="s">
        <v>5</v>
      </c>
      <c r="J6" s="33">
        <v>0.29166666666666702</v>
      </c>
      <c r="L6" s="75" t="s">
        <v>494</v>
      </c>
    </row>
    <row r="7" spans="1:12">
      <c r="A7" s="20">
        <v>6</v>
      </c>
      <c r="B7" s="75" t="s">
        <v>483</v>
      </c>
      <c r="C7" s="150" t="s">
        <v>227</v>
      </c>
      <c r="E7" s="34" t="s">
        <v>540</v>
      </c>
      <c r="F7" s="34" t="s">
        <v>414</v>
      </c>
      <c r="I7" s="83" t="s">
        <v>3</v>
      </c>
      <c r="J7" s="33">
        <v>0.30208333333333298</v>
      </c>
      <c r="L7" s="75" t="s">
        <v>495</v>
      </c>
    </row>
    <row r="8" spans="1:12" ht="16">
      <c r="A8" s="20">
        <v>7</v>
      </c>
      <c r="B8" s="75" t="s">
        <v>415</v>
      </c>
      <c r="C8" s="150" t="s">
        <v>375</v>
      </c>
      <c r="E8" s="34" t="s">
        <v>541</v>
      </c>
      <c r="F8" s="34" t="s">
        <v>415</v>
      </c>
      <c r="H8" s="173" t="s">
        <v>279</v>
      </c>
      <c r="I8" s="83" t="s">
        <v>4</v>
      </c>
      <c r="J8" s="33">
        <v>0.3125</v>
      </c>
      <c r="L8" s="75" t="s">
        <v>496</v>
      </c>
    </row>
    <row r="9" spans="1:12">
      <c r="A9" s="20">
        <v>8</v>
      </c>
      <c r="B9" s="75" t="s">
        <v>415</v>
      </c>
      <c r="C9" s="34" t="s">
        <v>383</v>
      </c>
      <c r="E9" s="34" t="s">
        <v>542</v>
      </c>
      <c r="F9" s="34" t="s">
        <v>413</v>
      </c>
      <c r="H9" s="82"/>
      <c r="I9" s="20" t="s">
        <v>7</v>
      </c>
      <c r="J9" s="33">
        <v>0.32291666666666702</v>
      </c>
      <c r="L9" s="75" t="s">
        <v>497</v>
      </c>
    </row>
    <row r="10" spans="1:12">
      <c r="A10" s="20">
        <v>9</v>
      </c>
      <c r="B10" s="75" t="s">
        <v>483</v>
      </c>
      <c r="C10" s="150" t="s">
        <v>282</v>
      </c>
      <c r="E10" s="34" t="s">
        <v>547</v>
      </c>
      <c r="F10" s="34" t="s">
        <v>413</v>
      </c>
      <c r="H10" s="82"/>
      <c r="I10" s="20" t="s">
        <v>8</v>
      </c>
      <c r="J10" s="33">
        <v>0.33333333333333298</v>
      </c>
      <c r="L10" s="75" t="s">
        <v>498</v>
      </c>
    </row>
    <row r="11" spans="1:12">
      <c r="A11" s="20">
        <v>10</v>
      </c>
      <c r="B11" s="75" t="s">
        <v>483</v>
      </c>
      <c r="C11" s="150" t="s">
        <v>228</v>
      </c>
      <c r="E11" s="34" t="s">
        <v>548</v>
      </c>
      <c r="F11" s="34" t="s">
        <v>415</v>
      </c>
      <c r="I11" s="20" t="s">
        <v>9</v>
      </c>
      <c r="J11" s="33">
        <v>0.34375</v>
      </c>
      <c r="L11" s="75" t="s">
        <v>499</v>
      </c>
    </row>
    <row r="12" spans="1:12">
      <c r="A12" s="20">
        <v>11</v>
      </c>
      <c r="B12" s="75" t="s">
        <v>483</v>
      </c>
      <c r="C12" s="150" t="s">
        <v>229</v>
      </c>
      <c r="E12" s="34" t="s">
        <v>543</v>
      </c>
      <c r="F12" s="34" t="s">
        <v>413</v>
      </c>
      <c r="I12" s="20" t="s">
        <v>10</v>
      </c>
      <c r="J12" s="33">
        <v>0.35416666666666702</v>
      </c>
      <c r="L12" s="75" t="s">
        <v>500</v>
      </c>
    </row>
    <row r="13" spans="1:12">
      <c r="A13" s="20">
        <v>12</v>
      </c>
      <c r="B13" s="75" t="s">
        <v>415</v>
      </c>
      <c r="C13" s="150" t="s">
        <v>384</v>
      </c>
      <c r="E13" s="34" t="s">
        <v>406</v>
      </c>
      <c r="F13" s="34" t="s">
        <v>416</v>
      </c>
      <c r="I13" s="20" t="s">
        <v>11</v>
      </c>
      <c r="J13" s="33">
        <v>0.36458333333333398</v>
      </c>
      <c r="L13" s="75" t="s">
        <v>501</v>
      </c>
    </row>
    <row r="14" spans="1:12">
      <c r="A14" s="20">
        <v>13</v>
      </c>
      <c r="B14" s="75" t="s">
        <v>415</v>
      </c>
      <c r="C14" s="150" t="s">
        <v>230</v>
      </c>
      <c r="E14" s="34" t="s">
        <v>407</v>
      </c>
      <c r="F14" s="34" t="s">
        <v>413</v>
      </c>
      <c r="I14" s="20" t="s">
        <v>12</v>
      </c>
      <c r="J14" s="33">
        <v>0.375</v>
      </c>
      <c r="L14" s="75" t="s">
        <v>502</v>
      </c>
    </row>
    <row r="15" spans="1:12">
      <c r="A15" s="20">
        <v>14</v>
      </c>
      <c r="B15" s="75" t="s">
        <v>484</v>
      </c>
      <c r="C15" s="150" t="s">
        <v>385</v>
      </c>
      <c r="E15" s="34" t="s">
        <v>544</v>
      </c>
      <c r="F15" s="34" t="s">
        <v>413</v>
      </c>
      <c r="I15" s="20" t="s">
        <v>13</v>
      </c>
      <c r="J15" s="33">
        <v>0.38541666666666702</v>
      </c>
      <c r="L15" s="75" t="s">
        <v>503</v>
      </c>
    </row>
    <row r="16" spans="1:12">
      <c r="A16" s="20">
        <v>15</v>
      </c>
      <c r="B16" s="75" t="s">
        <v>484</v>
      </c>
      <c r="C16" s="150" t="s">
        <v>386</v>
      </c>
      <c r="E16" s="34" t="s">
        <v>555</v>
      </c>
      <c r="F16" s="34" t="s">
        <v>413</v>
      </c>
      <c r="J16" s="33">
        <v>0.39583333333333398</v>
      </c>
      <c r="L16" s="75" t="s">
        <v>504</v>
      </c>
    </row>
    <row r="17" spans="1:12">
      <c r="A17" s="20">
        <v>16</v>
      </c>
      <c r="B17" s="75" t="s">
        <v>415</v>
      </c>
      <c r="C17" s="150" t="s">
        <v>231</v>
      </c>
      <c r="E17" s="34" t="s">
        <v>556</v>
      </c>
      <c r="F17" s="34" t="s">
        <v>413</v>
      </c>
      <c r="J17" s="33">
        <v>0.40625</v>
      </c>
      <c r="L17" s="75" t="s">
        <v>505</v>
      </c>
    </row>
    <row r="18" spans="1:12">
      <c r="A18" s="20">
        <v>17</v>
      </c>
      <c r="B18" s="75" t="s">
        <v>415</v>
      </c>
      <c r="C18" s="150" t="s">
        <v>232</v>
      </c>
      <c r="E18" s="34" t="s">
        <v>557</v>
      </c>
      <c r="F18" s="34" t="s">
        <v>417</v>
      </c>
      <c r="J18" s="33">
        <v>0.41666666666666702</v>
      </c>
      <c r="L18" s="75" t="s">
        <v>506</v>
      </c>
    </row>
    <row r="19" spans="1:12">
      <c r="A19" s="20">
        <v>18</v>
      </c>
      <c r="B19" s="75" t="s">
        <v>415</v>
      </c>
      <c r="C19" s="150" t="s">
        <v>283</v>
      </c>
      <c r="E19" s="34" t="s">
        <v>223</v>
      </c>
      <c r="F19" s="34" t="s">
        <v>413</v>
      </c>
      <c r="J19" s="33">
        <v>0.42708333333333398</v>
      </c>
      <c r="L19" s="75" t="s">
        <v>507</v>
      </c>
    </row>
    <row r="20" spans="1:12">
      <c r="A20" s="20">
        <v>19</v>
      </c>
      <c r="B20" s="75" t="s">
        <v>415</v>
      </c>
      <c r="C20" s="150" t="s">
        <v>284</v>
      </c>
      <c r="E20" s="34" t="s">
        <v>545</v>
      </c>
      <c r="F20" s="34" t="s">
        <v>413</v>
      </c>
      <c r="J20" s="33">
        <v>0.4375</v>
      </c>
      <c r="L20" s="75" t="s">
        <v>508</v>
      </c>
    </row>
    <row r="21" spans="1:12">
      <c r="A21" s="20">
        <v>20</v>
      </c>
      <c r="B21" s="75" t="s">
        <v>415</v>
      </c>
      <c r="C21" s="150" t="s">
        <v>387</v>
      </c>
      <c r="E21" s="34" t="s">
        <v>408</v>
      </c>
      <c r="F21" s="34" t="s">
        <v>413</v>
      </c>
      <c r="J21" s="33">
        <v>0.44791666666666702</v>
      </c>
      <c r="L21" s="75" t="s">
        <v>509</v>
      </c>
    </row>
    <row r="22" spans="1:12">
      <c r="A22" s="20">
        <v>21</v>
      </c>
      <c r="B22" s="75" t="s">
        <v>415</v>
      </c>
      <c r="C22" s="34" t="s">
        <v>285</v>
      </c>
      <c r="E22" s="34" t="s">
        <v>269</v>
      </c>
      <c r="J22" s="33">
        <v>0.45833333333333398</v>
      </c>
      <c r="L22" s="75" t="s">
        <v>510</v>
      </c>
    </row>
    <row r="23" spans="1:12">
      <c r="A23" s="20">
        <v>22</v>
      </c>
      <c r="B23" s="75" t="s">
        <v>415</v>
      </c>
      <c r="C23" s="34" t="s">
        <v>388</v>
      </c>
      <c r="J23" s="33">
        <v>0.46875</v>
      </c>
      <c r="L23" s="75" t="s">
        <v>511</v>
      </c>
    </row>
    <row r="24" spans="1:12">
      <c r="A24" s="20">
        <v>23</v>
      </c>
      <c r="B24" s="75" t="s">
        <v>483</v>
      </c>
      <c r="C24" s="150" t="s">
        <v>449</v>
      </c>
      <c r="J24" s="33">
        <v>0.47916666666666702</v>
      </c>
      <c r="L24" s="75" t="s">
        <v>512</v>
      </c>
    </row>
    <row r="25" spans="1:12">
      <c r="A25" s="20">
        <v>24</v>
      </c>
      <c r="B25" s="75" t="s">
        <v>483</v>
      </c>
      <c r="C25" s="34" t="s">
        <v>450</v>
      </c>
      <c r="D25" s="81"/>
      <c r="J25" s="33">
        <v>0.48958333333333398</v>
      </c>
      <c r="L25" s="75" t="s">
        <v>513</v>
      </c>
    </row>
    <row r="26" spans="1:12">
      <c r="A26" s="20">
        <v>25</v>
      </c>
      <c r="B26" s="75" t="s">
        <v>483</v>
      </c>
      <c r="C26" s="34" t="s">
        <v>451</v>
      </c>
      <c r="J26" s="33">
        <v>0.5</v>
      </c>
      <c r="L26" s="75" t="s">
        <v>514</v>
      </c>
    </row>
    <row r="27" spans="1:12">
      <c r="A27" s="20">
        <v>26</v>
      </c>
      <c r="B27" s="75" t="s">
        <v>483</v>
      </c>
      <c r="C27" s="150" t="s">
        <v>233</v>
      </c>
      <c r="J27" s="33">
        <v>0.51041666666666696</v>
      </c>
      <c r="L27" s="75" t="s">
        <v>515</v>
      </c>
    </row>
    <row r="28" spans="1:12">
      <c r="A28" s="20">
        <v>27</v>
      </c>
      <c r="B28" s="75" t="s">
        <v>483</v>
      </c>
      <c r="C28" s="34" t="s">
        <v>286</v>
      </c>
      <c r="D28" s="75" t="s">
        <v>269</v>
      </c>
      <c r="J28" s="33">
        <v>0.52083333333333404</v>
      </c>
      <c r="L28" s="75" t="s">
        <v>516</v>
      </c>
    </row>
    <row r="29" spans="1:12">
      <c r="A29" s="20">
        <v>28</v>
      </c>
      <c r="B29" s="75" t="s">
        <v>485</v>
      </c>
      <c r="C29" s="150" t="s">
        <v>287</v>
      </c>
      <c r="J29" s="33">
        <v>0.53125</v>
      </c>
      <c r="L29" s="75" t="s">
        <v>517</v>
      </c>
    </row>
    <row r="30" spans="1:12">
      <c r="A30" s="20">
        <v>29</v>
      </c>
      <c r="B30" s="75" t="s">
        <v>486</v>
      </c>
      <c r="C30" s="150" t="s">
        <v>389</v>
      </c>
      <c r="J30" s="33">
        <v>0.54166666666666696</v>
      </c>
      <c r="L30" s="75" t="s">
        <v>518</v>
      </c>
    </row>
    <row r="31" spans="1:12">
      <c r="A31" s="20">
        <v>30</v>
      </c>
      <c r="B31" s="75" t="s">
        <v>415</v>
      </c>
      <c r="C31" s="150" t="s">
        <v>288</v>
      </c>
      <c r="J31" s="33">
        <v>0.55208333333333404</v>
      </c>
      <c r="L31" s="75" t="s">
        <v>519</v>
      </c>
    </row>
    <row r="32" spans="1:12">
      <c r="A32" s="20">
        <v>31</v>
      </c>
      <c r="B32" s="75" t="s">
        <v>483</v>
      </c>
      <c r="C32" s="150" t="s">
        <v>234</v>
      </c>
      <c r="J32" s="33">
        <v>0.562500000000001</v>
      </c>
      <c r="L32" s="75" t="s">
        <v>376</v>
      </c>
    </row>
    <row r="33" spans="1:12">
      <c r="A33" s="20">
        <v>32</v>
      </c>
      <c r="B33" s="75" t="s">
        <v>483</v>
      </c>
      <c r="C33" s="150" t="s">
        <v>289</v>
      </c>
      <c r="J33" s="33">
        <v>0.57291666666666696</v>
      </c>
      <c r="L33" s="75" t="s">
        <v>520</v>
      </c>
    </row>
    <row r="34" spans="1:12">
      <c r="A34" s="20">
        <v>33</v>
      </c>
      <c r="B34" s="75" t="s">
        <v>483</v>
      </c>
      <c r="C34" s="150" t="s">
        <v>290</v>
      </c>
      <c r="J34" s="33">
        <v>0.58333333333333404</v>
      </c>
      <c r="L34" s="75" t="s">
        <v>521</v>
      </c>
    </row>
    <row r="35" spans="1:12">
      <c r="A35" s="20">
        <v>34</v>
      </c>
      <c r="B35" s="75" t="s">
        <v>483</v>
      </c>
      <c r="C35" s="150" t="s">
        <v>235</v>
      </c>
      <c r="J35" s="33">
        <v>0.593750000000001</v>
      </c>
      <c r="L35" s="75" t="s">
        <v>522</v>
      </c>
    </row>
    <row r="36" spans="1:12">
      <c r="A36" s="20">
        <v>35</v>
      </c>
      <c r="B36" s="75" t="s">
        <v>415</v>
      </c>
      <c r="C36" s="34" t="s">
        <v>390</v>
      </c>
      <c r="J36" s="33">
        <v>0.60416666666666696</v>
      </c>
      <c r="L36" s="75" t="s">
        <v>523</v>
      </c>
    </row>
    <row r="37" spans="1:12">
      <c r="A37" s="20">
        <v>36</v>
      </c>
      <c r="B37" s="75" t="s">
        <v>415</v>
      </c>
      <c r="C37" s="34" t="s">
        <v>452</v>
      </c>
      <c r="J37" s="33">
        <v>0.61458333333333404</v>
      </c>
      <c r="L37" s="75" t="s">
        <v>524</v>
      </c>
    </row>
    <row r="38" spans="1:12">
      <c r="A38" s="20">
        <v>37</v>
      </c>
      <c r="B38" s="75" t="s">
        <v>415</v>
      </c>
      <c r="C38" s="34" t="s">
        <v>236</v>
      </c>
      <c r="J38" s="33">
        <v>0.625000000000001</v>
      </c>
      <c r="L38" s="75" t="s">
        <v>525</v>
      </c>
    </row>
    <row r="39" spans="1:12">
      <c r="A39" s="20">
        <v>38</v>
      </c>
      <c r="B39" s="75" t="s">
        <v>483</v>
      </c>
      <c r="C39" s="34" t="s">
        <v>237</v>
      </c>
      <c r="J39" s="33">
        <v>0.63541666666666696</v>
      </c>
      <c r="L39" s="75" t="s">
        <v>526</v>
      </c>
    </row>
    <row r="40" spans="1:12">
      <c r="A40" s="20">
        <v>39</v>
      </c>
      <c r="B40" s="75" t="s">
        <v>483</v>
      </c>
      <c r="C40" s="34" t="s">
        <v>391</v>
      </c>
      <c r="J40" s="33">
        <v>0.64583333333333404</v>
      </c>
      <c r="L40" s="75" t="s">
        <v>527</v>
      </c>
    </row>
    <row r="41" spans="1:12">
      <c r="A41" s="20">
        <v>40</v>
      </c>
      <c r="B41" s="75" t="s">
        <v>483</v>
      </c>
      <c r="C41" s="34" t="s">
        <v>291</v>
      </c>
      <c r="J41" s="33">
        <v>0.656250000000001</v>
      </c>
      <c r="L41" s="75" t="s">
        <v>528</v>
      </c>
    </row>
    <row r="42" spans="1:12">
      <c r="A42" s="20">
        <v>41</v>
      </c>
      <c r="B42" s="75" t="s">
        <v>415</v>
      </c>
      <c r="C42" s="34" t="s">
        <v>453</v>
      </c>
      <c r="J42" s="33">
        <v>0.66666666666666696</v>
      </c>
      <c r="L42" s="75" t="s">
        <v>529</v>
      </c>
    </row>
    <row r="43" spans="1:12">
      <c r="A43" s="20">
        <v>42</v>
      </c>
      <c r="B43" s="75" t="s">
        <v>415</v>
      </c>
      <c r="C43" s="34" t="s">
        <v>292</v>
      </c>
      <c r="J43" s="33">
        <v>0.67708333333333404</v>
      </c>
      <c r="L43" s="75" t="s">
        <v>530</v>
      </c>
    </row>
    <row r="44" spans="1:12">
      <c r="A44" s="20">
        <v>43</v>
      </c>
      <c r="B44" s="75" t="s">
        <v>483</v>
      </c>
      <c r="C44" s="34" t="s">
        <v>238</v>
      </c>
      <c r="J44" s="33">
        <v>0.687500000000001</v>
      </c>
      <c r="L44" s="75" t="s">
        <v>531</v>
      </c>
    </row>
    <row r="45" spans="1:12">
      <c r="A45" s="20">
        <v>44</v>
      </c>
      <c r="B45" s="75" t="s">
        <v>415</v>
      </c>
      <c r="C45" s="150" t="s">
        <v>392</v>
      </c>
      <c r="J45" s="33">
        <v>0.69791666666666696</v>
      </c>
      <c r="L45" s="75" t="s">
        <v>532</v>
      </c>
    </row>
    <row r="46" spans="1:12">
      <c r="A46" s="20">
        <v>45</v>
      </c>
      <c r="B46" s="75" t="s">
        <v>415</v>
      </c>
      <c r="C46" s="150" t="s">
        <v>393</v>
      </c>
      <c r="J46" s="33">
        <v>0.70833333333333404</v>
      </c>
      <c r="L46" s="75" t="s">
        <v>533</v>
      </c>
    </row>
    <row r="47" spans="1:12">
      <c r="A47" s="20">
        <v>46</v>
      </c>
      <c r="B47" s="75" t="s">
        <v>415</v>
      </c>
      <c r="C47" s="34" t="s">
        <v>239</v>
      </c>
      <c r="J47" s="33">
        <v>0.718750000000001</v>
      </c>
      <c r="L47" s="75" t="s">
        <v>534</v>
      </c>
    </row>
    <row r="48" spans="1:12">
      <c r="A48" s="20">
        <v>47</v>
      </c>
      <c r="B48" s="75" t="s">
        <v>415</v>
      </c>
      <c r="C48" s="34" t="s">
        <v>454</v>
      </c>
      <c r="J48" s="33">
        <v>0.72916666666666796</v>
      </c>
      <c r="L48" s="75" t="s">
        <v>535</v>
      </c>
    </row>
    <row r="49" spans="1:12">
      <c r="A49" s="20">
        <v>48</v>
      </c>
      <c r="B49" s="75" t="s">
        <v>487</v>
      </c>
      <c r="C49" s="34" t="s">
        <v>455</v>
      </c>
      <c r="J49" s="33">
        <v>0.73958333333333404</v>
      </c>
      <c r="L49" s="75" t="s">
        <v>536</v>
      </c>
    </row>
    <row r="50" spans="1:12">
      <c r="A50" s="20">
        <v>49</v>
      </c>
      <c r="B50" s="75" t="s">
        <v>488</v>
      </c>
      <c r="C50" s="39" t="s">
        <v>456</v>
      </c>
      <c r="J50" s="33">
        <v>0.750000000000001</v>
      </c>
      <c r="L50" s="75" t="s">
        <v>537</v>
      </c>
    </row>
    <row r="51" spans="1:12">
      <c r="A51" s="20">
        <v>50</v>
      </c>
      <c r="B51" s="75" t="s">
        <v>415</v>
      </c>
      <c r="C51" s="34" t="s">
        <v>457</v>
      </c>
      <c r="J51" s="33">
        <v>0.76041666666666796</v>
      </c>
      <c r="L51" s="75" t="s">
        <v>538</v>
      </c>
    </row>
    <row r="52" spans="1:12">
      <c r="A52" s="20">
        <v>51</v>
      </c>
      <c r="B52" s="75" t="s">
        <v>483</v>
      </c>
      <c r="C52" s="34" t="s">
        <v>458</v>
      </c>
      <c r="J52" s="33">
        <v>0.77083333333333404</v>
      </c>
      <c r="L52" s="75" t="s">
        <v>539</v>
      </c>
    </row>
    <row r="53" spans="1:12">
      <c r="A53" s="20">
        <v>52</v>
      </c>
      <c r="B53" s="75" t="s">
        <v>415</v>
      </c>
      <c r="C53" s="34" t="s">
        <v>459</v>
      </c>
      <c r="J53" s="33">
        <v>0.781250000000001</v>
      </c>
    </row>
    <row r="54" spans="1:12">
      <c r="A54" s="20">
        <v>53</v>
      </c>
      <c r="B54" s="75" t="s">
        <v>415</v>
      </c>
      <c r="C54" s="34" t="s">
        <v>460</v>
      </c>
      <c r="J54" s="33">
        <v>0.79166666666666796</v>
      </c>
    </row>
    <row r="55" spans="1:12">
      <c r="A55" s="20">
        <v>54</v>
      </c>
      <c r="B55" s="75" t="s">
        <v>483</v>
      </c>
      <c r="C55" s="150" t="s">
        <v>240</v>
      </c>
      <c r="J55" s="33">
        <v>0.80208333333333404</v>
      </c>
    </row>
    <row r="56" spans="1:12">
      <c r="A56" s="20">
        <v>55</v>
      </c>
      <c r="B56" s="75" t="s">
        <v>483</v>
      </c>
      <c r="C56" s="150" t="s">
        <v>241</v>
      </c>
      <c r="J56" s="33">
        <v>0.812500000000001</v>
      </c>
    </row>
    <row r="57" spans="1:12">
      <c r="A57" s="20">
        <v>56</v>
      </c>
      <c r="B57" s="75" t="s">
        <v>483</v>
      </c>
      <c r="C57" s="34" t="s">
        <v>394</v>
      </c>
      <c r="J57" s="33">
        <v>0.82291666666666796</v>
      </c>
    </row>
    <row r="58" spans="1:12">
      <c r="A58" s="20">
        <v>57</v>
      </c>
      <c r="B58" s="75" t="s">
        <v>483</v>
      </c>
      <c r="C58" s="34" t="s">
        <v>461</v>
      </c>
      <c r="J58" s="33">
        <v>0.83333333333333404</v>
      </c>
    </row>
    <row r="59" spans="1:12">
      <c r="A59" s="20">
        <v>58</v>
      </c>
      <c r="B59" s="75" t="s">
        <v>483</v>
      </c>
      <c r="C59" s="150" t="s">
        <v>242</v>
      </c>
      <c r="J59" s="33">
        <v>0.843750000000001</v>
      </c>
    </row>
    <row r="60" spans="1:12">
      <c r="A60" s="20">
        <v>59</v>
      </c>
      <c r="B60" s="75" t="s">
        <v>483</v>
      </c>
      <c r="C60" s="34" t="s">
        <v>243</v>
      </c>
      <c r="J60" s="33">
        <v>0.85416666666666796</v>
      </c>
    </row>
    <row r="61" spans="1:12">
      <c r="A61" s="20">
        <v>60</v>
      </c>
      <c r="B61" s="75" t="s">
        <v>483</v>
      </c>
      <c r="C61" s="150" t="s">
        <v>462</v>
      </c>
      <c r="J61" s="33">
        <v>0.86458333333333404</v>
      </c>
    </row>
    <row r="62" spans="1:12">
      <c r="A62" s="20">
        <v>61</v>
      </c>
      <c r="B62" s="75" t="s">
        <v>483</v>
      </c>
      <c r="C62" s="34" t="s">
        <v>244</v>
      </c>
      <c r="J62" s="33">
        <v>0.875000000000001</v>
      </c>
    </row>
    <row r="63" spans="1:12">
      <c r="A63" s="20">
        <v>62</v>
      </c>
      <c r="B63" s="75" t="s">
        <v>483</v>
      </c>
      <c r="C63" s="34" t="s">
        <v>245</v>
      </c>
      <c r="J63" s="33">
        <v>0.88541666666666796</v>
      </c>
    </row>
    <row r="64" spans="1:12">
      <c r="A64" s="20">
        <v>63</v>
      </c>
      <c r="B64" s="75" t="s">
        <v>483</v>
      </c>
      <c r="C64" s="34" t="s">
        <v>293</v>
      </c>
      <c r="J64" s="33">
        <v>0.89583333333333404</v>
      </c>
    </row>
    <row r="65" spans="1:12">
      <c r="A65" s="20">
        <v>64</v>
      </c>
      <c r="B65" s="75" t="s">
        <v>483</v>
      </c>
      <c r="C65" s="34" t="s">
        <v>294</v>
      </c>
      <c r="J65" s="33">
        <v>0.906250000000001</v>
      </c>
    </row>
    <row r="66" spans="1:12">
      <c r="A66" s="20">
        <v>65</v>
      </c>
      <c r="B66" s="75" t="s">
        <v>483</v>
      </c>
      <c r="C66" s="34" t="s">
        <v>246</v>
      </c>
      <c r="J66" s="33">
        <v>0.91666666666666796</v>
      </c>
    </row>
    <row r="67" spans="1:12">
      <c r="A67" s="20">
        <v>66</v>
      </c>
      <c r="B67" s="75" t="s">
        <v>483</v>
      </c>
      <c r="C67" s="34" t="s">
        <v>295</v>
      </c>
      <c r="J67" s="33">
        <v>0.92708333333333504</v>
      </c>
    </row>
    <row r="68" spans="1:12">
      <c r="A68" s="20">
        <v>67</v>
      </c>
      <c r="B68" s="75" t="s">
        <v>483</v>
      </c>
      <c r="C68" s="34" t="s">
        <v>296</v>
      </c>
      <c r="J68" s="33">
        <v>0.937500000000001</v>
      </c>
    </row>
    <row r="69" spans="1:12">
      <c r="A69" s="20">
        <v>68</v>
      </c>
      <c r="B69" s="75" t="s">
        <v>483</v>
      </c>
      <c r="C69" s="81" t="s">
        <v>395</v>
      </c>
      <c r="J69" s="33">
        <v>0.94791666666666796</v>
      </c>
    </row>
    <row r="70" spans="1:12">
      <c r="A70" s="20">
        <v>69</v>
      </c>
      <c r="B70" s="75" t="s">
        <v>483</v>
      </c>
      <c r="C70" s="34" t="s">
        <v>463</v>
      </c>
      <c r="J70" s="33">
        <v>0.95833333333333504</v>
      </c>
    </row>
    <row r="71" spans="1:12">
      <c r="A71" s="20">
        <v>70</v>
      </c>
      <c r="B71" s="75" t="s">
        <v>483</v>
      </c>
      <c r="C71" s="34" t="s">
        <v>247</v>
      </c>
      <c r="J71" s="33">
        <v>0.968750000000001</v>
      </c>
    </row>
    <row r="72" spans="1:12">
      <c r="A72" s="20">
        <v>71</v>
      </c>
      <c r="B72" s="75" t="s">
        <v>415</v>
      </c>
      <c r="C72" s="34" t="s">
        <v>248</v>
      </c>
      <c r="J72" s="33">
        <v>0.97916666666666796</v>
      </c>
    </row>
    <row r="73" spans="1:12">
      <c r="A73" s="20">
        <v>72</v>
      </c>
      <c r="B73" s="75" t="s">
        <v>415</v>
      </c>
      <c r="C73" s="34" t="s">
        <v>396</v>
      </c>
      <c r="J73" s="33">
        <v>0.98958333333333504</v>
      </c>
    </row>
    <row r="74" spans="1:12">
      <c r="A74" s="20">
        <v>73</v>
      </c>
      <c r="B74" s="75" t="s">
        <v>415</v>
      </c>
      <c r="C74" s="34" t="s">
        <v>297</v>
      </c>
      <c r="J74" s="33">
        <v>1</v>
      </c>
      <c r="L74" s="254"/>
    </row>
    <row r="75" spans="1:12">
      <c r="A75" s="20">
        <v>74</v>
      </c>
      <c r="B75" s="75" t="s">
        <v>415</v>
      </c>
      <c r="C75" s="34" t="s">
        <v>298</v>
      </c>
      <c r="L75" s="254"/>
    </row>
    <row r="76" spans="1:12">
      <c r="A76" s="20">
        <v>75</v>
      </c>
      <c r="B76" s="75" t="s">
        <v>415</v>
      </c>
      <c r="C76" s="34" t="s">
        <v>397</v>
      </c>
      <c r="L76" s="254"/>
    </row>
    <row r="77" spans="1:12">
      <c r="A77" s="20">
        <v>76</v>
      </c>
      <c r="B77" s="75" t="s">
        <v>415</v>
      </c>
      <c r="C77" s="34" t="s">
        <v>299</v>
      </c>
    </row>
    <row r="78" spans="1:12">
      <c r="A78" s="20">
        <v>77</v>
      </c>
      <c r="B78" s="75" t="s">
        <v>415</v>
      </c>
      <c r="C78" s="81" t="s">
        <v>249</v>
      </c>
    </row>
    <row r="79" spans="1:12">
      <c r="A79" s="20">
        <v>78</v>
      </c>
      <c r="B79" s="75" t="s">
        <v>483</v>
      </c>
      <c r="C79" s="81" t="s">
        <v>300</v>
      </c>
    </row>
    <row r="80" spans="1:12">
      <c r="A80" s="20">
        <v>79</v>
      </c>
      <c r="B80" s="75" t="s">
        <v>483</v>
      </c>
      <c r="C80" s="34" t="s">
        <v>301</v>
      </c>
    </row>
    <row r="81" spans="1:3">
      <c r="A81" s="20">
        <v>80</v>
      </c>
      <c r="B81" s="75" t="s">
        <v>483</v>
      </c>
      <c r="C81" s="34" t="s">
        <v>250</v>
      </c>
    </row>
    <row r="82" spans="1:3">
      <c r="A82" s="20">
        <v>81</v>
      </c>
      <c r="B82" s="75" t="s">
        <v>483</v>
      </c>
      <c r="C82" s="81" t="s">
        <v>302</v>
      </c>
    </row>
    <row r="83" spans="1:3">
      <c r="A83" s="20">
        <v>82</v>
      </c>
      <c r="B83" s="75" t="s">
        <v>414</v>
      </c>
      <c r="C83" s="34" t="s">
        <v>398</v>
      </c>
    </row>
    <row r="84" spans="1:3">
      <c r="A84" s="20">
        <v>83</v>
      </c>
      <c r="B84" s="75" t="s">
        <v>483</v>
      </c>
      <c r="C84" s="34" t="s">
        <v>464</v>
      </c>
    </row>
    <row r="85" spans="1:3">
      <c r="A85" s="20">
        <v>84</v>
      </c>
      <c r="B85" s="75" t="s">
        <v>415</v>
      </c>
      <c r="C85" s="34" t="s">
        <v>399</v>
      </c>
    </row>
    <row r="86" spans="1:3">
      <c r="A86" s="20">
        <v>85</v>
      </c>
      <c r="B86" s="75" t="s">
        <v>483</v>
      </c>
      <c r="C86" s="34" t="s">
        <v>251</v>
      </c>
    </row>
    <row r="87" spans="1:3">
      <c r="A87" s="20">
        <v>86</v>
      </c>
      <c r="B87" s="75" t="s">
        <v>483</v>
      </c>
      <c r="C87" s="34" t="s">
        <v>400</v>
      </c>
    </row>
    <row r="88" spans="1:3">
      <c r="A88" s="20">
        <v>87</v>
      </c>
      <c r="B88" s="75" t="s">
        <v>483</v>
      </c>
      <c r="C88" s="74" t="s">
        <v>401</v>
      </c>
    </row>
    <row r="89" spans="1:3">
      <c r="A89" s="20">
        <v>88</v>
      </c>
      <c r="B89" s="75" t="s">
        <v>483</v>
      </c>
      <c r="C89" s="34" t="s">
        <v>402</v>
      </c>
    </row>
    <row r="90" spans="1:3">
      <c r="A90" s="20">
        <v>89</v>
      </c>
      <c r="B90" s="75" t="s">
        <v>483</v>
      </c>
      <c r="C90" s="34" t="s">
        <v>303</v>
      </c>
    </row>
    <row r="91" spans="1:3">
      <c r="A91" s="20">
        <v>90</v>
      </c>
      <c r="B91" s="75" t="s">
        <v>414</v>
      </c>
      <c r="C91" s="34" t="s">
        <v>465</v>
      </c>
    </row>
    <row r="92" spans="1:3">
      <c r="A92" s="20">
        <v>91</v>
      </c>
      <c r="B92" s="75" t="s">
        <v>414</v>
      </c>
      <c r="C92" s="34" t="s">
        <v>466</v>
      </c>
    </row>
    <row r="93" spans="1:3">
      <c r="A93" s="20">
        <v>92</v>
      </c>
      <c r="B93" s="75" t="s">
        <v>415</v>
      </c>
      <c r="C93" s="34" t="s">
        <v>376</v>
      </c>
    </row>
    <row r="94" spans="1:3">
      <c r="A94" s="20">
        <v>93</v>
      </c>
      <c r="B94" s="75" t="s">
        <v>415</v>
      </c>
      <c r="C94" s="34" t="s">
        <v>467</v>
      </c>
    </row>
    <row r="95" spans="1:3">
      <c r="A95" s="20">
        <v>94</v>
      </c>
      <c r="B95" s="75" t="s">
        <v>414</v>
      </c>
      <c r="C95" s="34" t="s">
        <v>377</v>
      </c>
    </row>
    <row r="96" spans="1:3">
      <c r="A96" s="20">
        <v>95</v>
      </c>
      <c r="B96" s="75" t="s">
        <v>415</v>
      </c>
      <c r="C96" s="34" t="s">
        <v>468</v>
      </c>
    </row>
    <row r="97" spans="1:3">
      <c r="A97" s="20">
        <v>96</v>
      </c>
      <c r="B97" s="75" t="s">
        <v>414</v>
      </c>
      <c r="C97" s="34" t="s">
        <v>469</v>
      </c>
    </row>
    <row r="98" spans="1:3">
      <c r="A98" s="20">
        <v>97</v>
      </c>
      <c r="B98" s="75" t="s">
        <v>415</v>
      </c>
      <c r="C98" s="34" t="s">
        <v>470</v>
      </c>
    </row>
    <row r="99" spans="1:3">
      <c r="A99" s="20">
        <v>98</v>
      </c>
      <c r="B99" s="75" t="s">
        <v>414</v>
      </c>
      <c r="C99" s="34" t="s">
        <v>471</v>
      </c>
    </row>
    <row r="100" spans="1:3">
      <c r="A100" s="20">
        <v>99</v>
      </c>
      <c r="B100" s="75" t="s">
        <v>414</v>
      </c>
      <c r="C100" s="34" t="s">
        <v>472</v>
      </c>
    </row>
    <row r="101" spans="1:3">
      <c r="A101" s="20">
        <v>100</v>
      </c>
      <c r="B101" s="75" t="s">
        <v>415</v>
      </c>
      <c r="C101" s="34" t="s">
        <v>473</v>
      </c>
    </row>
    <row r="102" spans="1:3">
      <c r="A102" s="20">
        <v>101</v>
      </c>
      <c r="B102" s="75" t="s">
        <v>415</v>
      </c>
      <c r="C102" s="34" t="s">
        <v>474</v>
      </c>
    </row>
    <row r="103" spans="1:3">
      <c r="A103" s="20">
        <v>102</v>
      </c>
      <c r="B103" s="75" t="s">
        <v>483</v>
      </c>
      <c r="C103" s="34" t="s">
        <v>378</v>
      </c>
    </row>
    <row r="104" spans="1:3">
      <c r="A104" s="20">
        <v>103</v>
      </c>
      <c r="B104" s="75" t="s">
        <v>415</v>
      </c>
      <c r="C104" s="34" t="s">
        <v>475</v>
      </c>
    </row>
    <row r="105" spans="1:3">
      <c r="A105" s="20">
        <v>104</v>
      </c>
      <c r="B105" s="75" t="s">
        <v>415</v>
      </c>
      <c r="C105" s="34" t="s">
        <v>252</v>
      </c>
    </row>
    <row r="106" spans="1:3">
      <c r="A106" s="20">
        <v>105</v>
      </c>
      <c r="B106" s="75" t="s">
        <v>483</v>
      </c>
      <c r="C106" s="34" t="s">
        <v>253</v>
      </c>
    </row>
    <row r="107" spans="1:3">
      <c r="A107" s="20">
        <v>106</v>
      </c>
      <c r="B107" s="75" t="s">
        <v>415</v>
      </c>
      <c r="C107" s="34" t="s">
        <v>254</v>
      </c>
    </row>
    <row r="108" spans="1:3">
      <c r="A108" s="20">
        <v>107</v>
      </c>
      <c r="B108" s="75" t="s">
        <v>483</v>
      </c>
      <c r="C108" s="34" t="s">
        <v>255</v>
      </c>
    </row>
    <row r="109" spans="1:3">
      <c r="A109" s="20">
        <v>108</v>
      </c>
      <c r="B109" s="75" t="s">
        <v>415</v>
      </c>
      <c r="C109" s="34" t="s">
        <v>403</v>
      </c>
    </row>
    <row r="110" spans="1:3">
      <c r="A110" s="20">
        <v>109</v>
      </c>
      <c r="B110" s="75" t="s">
        <v>415</v>
      </c>
      <c r="C110" s="34" t="s">
        <v>256</v>
      </c>
    </row>
    <row r="111" spans="1:3">
      <c r="A111" s="20">
        <v>110</v>
      </c>
      <c r="B111" s="75" t="s">
        <v>415</v>
      </c>
      <c r="C111" s="34" t="s">
        <v>257</v>
      </c>
    </row>
    <row r="112" spans="1:3">
      <c r="A112" s="20">
        <v>111</v>
      </c>
      <c r="B112" s="75" t="s">
        <v>415</v>
      </c>
      <c r="C112" s="34" t="s">
        <v>304</v>
      </c>
    </row>
    <row r="113" spans="1:3">
      <c r="A113" s="20">
        <v>112</v>
      </c>
      <c r="B113" s="75" t="s">
        <v>483</v>
      </c>
      <c r="C113" s="34" t="s">
        <v>258</v>
      </c>
    </row>
    <row r="114" spans="1:3">
      <c r="A114" s="20">
        <v>113</v>
      </c>
      <c r="B114" s="75" t="s">
        <v>415</v>
      </c>
      <c r="C114" s="34" t="s">
        <v>476</v>
      </c>
    </row>
    <row r="115" spans="1:3">
      <c r="A115" s="20">
        <v>114</v>
      </c>
      <c r="B115" s="75" t="s">
        <v>415</v>
      </c>
      <c r="C115" s="34" t="s">
        <v>477</v>
      </c>
    </row>
    <row r="116" spans="1:3">
      <c r="A116" s="20">
        <v>115</v>
      </c>
      <c r="B116" s="75" t="s">
        <v>483</v>
      </c>
      <c r="C116" s="34" t="s">
        <v>259</v>
      </c>
    </row>
    <row r="117" spans="1:3">
      <c r="A117" s="20">
        <v>116</v>
      </c>
      <c r="B117" s="75" t="s">
        <v>415</v>
      </c>
      <c r="C117" s="34" t="s">
        <v>379</v>
      </c>
    </row>
    <row r="118" spans="1:3">
      <c r="A118" s="20">
        <v>117</v>
      </c>
      <c r="B118" s="75" t="s">
        <v>483</v>
      </c>
      <c r="C118" s="34" t="s">
        <v>260</v>
      </c>
    </row>
    <row r="119" spans="1:3">
      <c r="A119" s="20">
        <v>118</v>
      </c>
      <c r="B119" s="75" t="s">
        <v>483</v>
      </c>
      <c r="C119" s="34" t="s">
        <v>261</v>
      </c>
    </row>
    <row r="120" spans="1:3">
      <c r="A120" s="20">
        <v>119</v>
      </c>
      <c r="B120" s="75" t="s">
        <v>483</v>
      </c>
      <c r="C120" s="34" t="s">
        <v>262</v>
      </c>
    </row>
    <row r="121" spans="1:3">
      <c r="A121" s="20">
        <v>120</v>
      </c>
      <c r="B121" s="75" t="s">
        <v>483</v>
      </c>
      <c r="C121" s="34" t="s">
        <v>305</v>
      </c>
    </row>
    <row r="122" spans="1:3">
      <c r="A122" s="20">
        <v>121</v>
      </c>
      <c r="B122" s="75" t="s">
        <v>415</v>
      </c>
      <c r="C122" s="34" t="s">
        <v>478</v>
      </c>
    </row>
    <row r="123" spans="1:3">
      <c r="A123" s="20">
        <v>122</v>
      </c>
      <c r="B123" s="75" t="s">
        <v>483</v>
      </c>
      <c r="C123" s="34" t="s">
        <v>479</v>
      </c>
    </row>
    <row r="124" spans="1:3">
      <c r="A124" s="20">
        <v>123</v>
      </c>
      <c r="B124" s="75" t="s">
        <v>415</v>
      </c>
      <c r="C124" s="34" t="s">
        <v>263</v>
      </c>
    </row>
    <row r="125" spans="1:3">
      <c r="A125" s="20">
        <v>124</v>
      </c>
      <c r="B125" s="75" t="s">
        <v>415</v>
      </c>
      <c r="C125" s="34" t="s">
        <v>306</v>
      </c>
    </row>
    <row r="126" spans="1:3">
      <c r="A126" s="20">
        <v>125</v>
      </c>
      <c r="B126" s="75" t="s">
        <v>483</v>
      </c>
      <c r="C126" s="34" t="s">
        <v>264</v>
      </c>
    </row>
    <row r="127" spans="1:3">
      <c r="A127" s="20">
        <v>126</v>
      </c>
      <c r="B127" s="75" t="s">
        <v>415</v>
      </c>
      <c r="C127" s="34" t="s">
        <v>265</v>
      </c>
    </row>
    <row r="128" spans="1:3">
      <c r="A128" s="20">
        <v>127</v>
      </c>
      <c r="B128" s="75" t="s">
        <v>415</v>
      </c>
      <c r="C128" s="34" t="s">
        <v>266</v>
      </c>
    </row>
    <row r="129" spans="1:3">
      <c r="A129" s="20">
        <v>128</v>
      </c>
      <c r="B129" s="75" t="s">
        <v>415</v>
      </c>
      <c r="C129" s="34" t="s">
        <v>307</v>
      </c>
    </row>
    <row r="130" spans="1:3">
      <c r="A130" s="20">
        <v>129</v>
      </c>
      <c r="B130" s="75" t="s">
        <v>415</v>
      </c>
      <c r="C130" s="34" t="s">
        <v>380</v>
      </c>
    </row>
    <row r="131" spans="1:3">
      <c r="A131" s="20">
        <v>130</v>
      </c>
      <c r="B131" s="75" t="s">
        <v>415</v>
      </c>
      <c r="C131" s="34" t="s">
        <v>480</v>
      </c>
    </row>
    <row r="132" spans="1:3">
      <c r="A132" s="20">
        <v>131</v>
      </c>
      <c r="B132" s="75" t="s">
        <v>415</v>
      </c>
      <c r="C132" s="34" t="s">
        <v>404</v>
      </c>
    </row>
    <row r="133" spans="1:3">
      <c r="A133" s="20">
        <v>132</v>
      </c>
      <c r="B133" s="75" t="s">
        <v>415</v>
      </c>
      <c r="C133" s="34" t="s">
        <v>381</v>
      </c>
    </row>
    <row r="134" spans="1:3">
      <c r="A134" s="20">
        <v>133</v>
      </c>
      <c r="B134" s="75" t="s">
        <v>415</v>
      </c>
      <c r="C134" s="34" t="s">
        <v>481</v>
      </c>
    </row>
    <row r="135" spans="1:3">
      <c r="A135" s="20">
        <v>134</v>
      </c>
      <c r="B135" s="75" t="s">
        <v>415</v>
      </c>
      <c r="C135" s="34" t="s">
        <v>267</v>
      </c>
    </row>
    <row r="136" spans="1:3">
      <c r="A136" s="20">
        <v>135</v>
      </c>
      <c r="B136" s="75" t="s">
        <v>489</v>
      </c>
      <c r="C136" s="34" t="s">
        <v>482</v>
      </c>
    </row>
    <row r="137" spans="1:3">
      <c r="A137" s="20">
        <v>136</v>
      </c>
      <c r="B137" s="75" t="s">
        <v>415</v>
      </c>
      <c r="C137" s="34" t="s">
        <v>382</v>
      </c>
    </row>
    <row r="138" spans="1:3">
      <c r="C138" s="34" t="s">
        <v>269</v>
      </c>
    </row>
  </sheetData>
  <sortState xmlns:xlrd2="http://schemas.microsoft.com/office/spreadsheetml/2017/richdata2"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6"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Freddy Almendariz</cp:lastModifiedBy>
  <cp:lastPrinted>2017-12-06T09:02:24Z</cp:lastPrinted>
  <dcterms:created xsi:type="dcterms:W3CDTF">2006-06-28T15:36:35Z</dcterms:created>
  <dcterms:modified xsi:type="dcterms:W3CDTF">2021-01-30T19:22:12Z</dcterms:modified>
</cp:coreProperties>
</file>