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autoCompressPictures="0"/>
  <mc:AlternateContent xmlns:mc="http://schemas.openxmlformats.org/markup-compatibility/2006">
    <mc:Choice Requires="x15">
      <x15ac:absPath xmlns:x15ac="http://schemas.microsoft.com/office/spreadsheetml/2010/11/ac" url="E:\ITTF\WT\2020\"/>
    </mc:Choice>
  </mc:AlternateContent>
  <xr:revisionPtr revIDLastSave="0" documentId="13_ncr:1_{66D1CE26-1532-4335-B4C4-E8C54FCE61AB}" xr6:coauthVersionLast="45" xr6:coauthVersionMax="45" xr10:uidLastSave="{00000000-0000-0000-0000-000000000000}"/>
  <workbookProtection workbookAlgorithmName="SHA-512" workbookHashValue="h3UtCCG/hN1R5+FQTL86kM44b9UefvpjQw3eb7R6DkTyjiN5SqwD7/L6LVQbHbvDuyyvLPrghnYBYR4kTEeV2w==" workbookSaltValue="qCNlSYaknearcEr8CZL2xQ==" workbookSpinCount="100000" lockStructure="1"/>
  <bookViews>
    <workbookView xWindow="-120" yWindow="-120" windowWidth="29040" windowHeight="14295" tabRatio="483" firstSheet="2" activeTab="3" xr2:uid="{00000000-000D-0000-FFFF-FFFF00000000}"/>
  </bookViews>
  <sheets>
    <sheet name="Lists" sheetId="4" state="hidden" r:id="rId1"/>
    <sheet name="Events" sheetId="3" state="hidden" r:id="rId2"/>
    <sheet name="Instructions" sheetId="6" r:id="rId3"/>
    <sheet name="2020_WT_Contribution" sheetId="2" r:id="rId4"/>
    <sheet name="2017_Challenge_Contribution" sheetId="1" state="hidden" r:id="rId5"/>
    <sheet name="Sheet2" sheetId="5" state="hidden" r:id="rId6"/>
    <sheet name="CHAL_Contribution" sheetId="12" state="hidden" r:id="rId7"/>
    <sheet name="2020_WT_Internal_Use" sheetId="7" r:id="rId8"/>
    <sheet name="TER_Referee_report" sheetId="10" r:id="rId9"/>
    <sheet name="TER_Ranking_default_policy" sheetId="11" state="hidden" r:id="rId10"/>
  </sheets>
  <externalReferences>
    <externalReference r:id="rId11"/>
    <externalReference r:id="rId12"/>
    <externalReference r:id="rId13"/>
    <externalReference r:id="rId14"/>
    <externalReference r:id="rId15"/>
    <externalReference r:id="rId16"/>
  </externalReferences>
  <definedNames>
    <definedName name="Balls">[1]Listes!$D$2:$D$28</definedName>
    <definedName name="bd">[2]bd!$A$2:$K$21</definedName>
    <definedName name="Category1" localSheetId="9">[3]TER_External!$AC$4:$AM$4</definedName>
    <definedName name="Category1" localSheetId="8">[3]TER_External!$AC$4:$AM$4</definedName>
    <definedName name="Category1">[4]TER_External!$AC$4:$AM$4</definedName>
    <definedName name="Category2" localSheetId="9">[3]TER_External!$AO$4:$AY$4</definedName>
    <definedName name="Category2" localSheetId="8">[3]TER_External!$AO$4:$AY$4</definedName>
    <definedName name="Category2">[4]TER_External!$AO$4:$AY$4</definedName>
    <definedName name="Challenge_Series" localSheetId="3">'2020_WT_Contribution'!$P$3:$P$75</definedName>
    <definedName name="Challenge_Series" localSheetId="7">'2020_WT_Internal_Use'!$Q$3:$Q$15</definedName>
    <definedName name="Challenge_Series" localSheetId="6">CHAL_Contribution!$P$3:$P$82</definedName>
    <definedName name="Challenge_Series" localSheetId="2">Instructions!$Q$3:$Q$32</definedName>
    <definedName name="Challenge_Series">'2017_Challenge_Contribution'!$R$3:$R$11</definedName>
    <definedName name="Competition_Manager">Lists!$A$2:$A$20</definedName>
    <definedName name="currency">OFFSET([1]Listes!$I$1,1,,COUNTA([1]Listes!$I:$I)-1)</definedName>
    <definedName name="Default">TER_Ranking_default_policy!$AC$2:$AC$4</definedName>
    <definedName name="hours">OFFSET([1]Listes!$J$1,1,,COUNTA([1]Listes!$J:$J)-1)</definedName>
    <definedName name="Major_Series" localSheetId="3">'2020_WT_Contribution'!$Q$3:$Q$8</definedName>
    <definedName name="Major_Series" localSheetId="7">'2020_WT_Internal_Use'!$R$3:$R$8</definedName>
    <definedName name="Major_Series" localSheetId="6">CHAL_Contribution!$Q$3:$Q$8</definedName>
    <definedName name="Major_Series" localSheetId="2">Instructions!$R$3:$R$8</definedName>
    <definedName name="Major_Series">'2017_Challenge_Contribution'!$S$3:$S$8</definedName>
    <definedName name="nb_tables">[1]Listes!$A$2:$A$101</definedName>
    <definedName name="No_Show">TER_Ranking_default_policy!$AB$2:$AB$3</definedName>
    <definedName name="Numbers" localSheetId="3">'2020_WT_Contribution'!#REF!</definedName>
    <definedName name="Numbers" localSheetId="7">'2020_WT_Internal_Use'!#REF!</definedName>
    <definedName name="Numbers" localSheetId="6">CHAL_Contribution!#REF!</definedName>
    <definedName name="Numbers" localSheetId="2">Instructions!#REF!</definedName>
    <definedName name="Numbers">'2017_Challenge_Contribution'!$P$3:$P$11</definedName>
    <definedName name="_xlnm.Print_Area" localSheetId="4">'2017_Challenge_Contribution'!$A$1:$N$73</definedName>
    <definedName name="_xlnm.Print_Area" localSheetId="3">'2020_WT_Contribution'!$A$1:$N$179</definedName>
    <definedName name="_xlnm.Print_Area" localSheetId="7">'2020_WT_Internal_Use'!$A$1:$N$20</definedName>
    <definedName name="_xlnm.Print_Area" localSheetId="6">CHAL_Contribution!$A$1:$N$171</definedName>
    <definedName name="_xlnm.Print_Area" localSheetId="2">Instructions!$A$1:$O$32</definedName>
    <definedName name="_xlnm.Print_Area" localSheetId="9">TER_Ranking_default_policy!$B$1:$T$168</definedName>
    <definedName name="_xlnm.Print_Area" localSheetId="8">TER_Referee_report!$B$5:$U$55</definedName>
    <definedName name="_xlnm.Print_Titles" localSheetId="3">'2020_WT_Contribution'!$1:$19</definedName>
    <definedName name="_xlnm.Print_Titles" localSheetId="6">CHAL_Contribution!$1:$12</definedName>
    <definedName name="_xlnm.Print_Titles" localSheetId="9">TER_Ranking_default_policy!$1:$13</definedName>
    <definedName name="_xlnm.Print_Titles" localSheetId="8">TER_Referee_report!$1:$11</definedName>
    <definedName name="Reason">TER_Ranking_default_policy!$AB$1:$AD$1</definedName>
    <definedName name="Seeded_Player">TER_Ranking_default_policy!$AD$2:$AD$5</definedName>
    <definedName name="Sports_Floor">[1]Listes!$E$2:$E$20</definedName>
    <definedName name="Super_Series" localSheetId="3">'2020_WT_Contribution'!$R$3:$R$5</definedName>
    <definedName name="Super_Series" localSheetId="7">'2020_WT_Internal_Use'!$S$3:$S$5</definedName>
    <definedName name="Super_Series" localSheetId="6">CHAL_Contribution!$R$3:$R$5</definedName>
    <definedName name="Super_Series" localSheetId="2">Instructions!$S$3:$S$5</definedName>
    <definedName name="Super_Series">'2017_Challenge_Contribution'!$T$3:$T$5</definedName>
    <definedName name="Tables">[1]Listes!$C$2:$C$129</definedName>
    <definedName name="Tier" localSheetId="3">'2020_WT_Contribution'!$P$2:$R$2</definedName>
    <definedName name="Tier" localSheetId="7">'2020_WT_Internal_Use'!$Q$2:$S$2</definedName>
    <definedName name="Tier" localSheetId="6">CHAL_Contribution!$P$2:$R$2</definedName>
    <definedName name="Tier" localSheetId="2">Instructions!$Q$2:$S$2</definedName>
    <definedName name="Tier">'2017_Challenge_Contribution'!$R$2:$T$2</definedName>
  </definedName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7" i="2" l="1"/>
  <c r="G172" i="2"/>
  <c r="M172" i="2" s="1"/>
  <c r="M8" i="2"/>
  <c r="I75" i="2" s="1"/>
  <c r="K21" i="2"/>
  <c r="K34" i="2"/>
  <c r="M34" i="2"/>
  <c r="K56" i="2"/>
  <c r="K75" i="2"/>
  <c r="M75" i="2"/>
  <c r="K95" i="2"/>
  <c r="K121" i="2"/>
  <c r="M121" i="2"/>
  <c r="K135" i="2"/>
  <c r="K157" i="2"/>
  <c r="M157" i="2"/>
  <c r="I56" i="2"/>
  <c r="I135" i="2"/>
  <c r="G21" i="2"/>
  <c r="G34" i="2"/>
  <c r="G56" i="2"/>
  <c r="G75" i="2"/>
  <c r="G95" i="2"/>
  <c r="G121" i="2"/>
  <c r="G135" i="2"/>
  <c r="G157" i="2"/>
  <c r="G168" i="2"/>
  <c r="G186" i="2" s="1"/>
  <c r="G170" i="2" s="1"/>
  <c r="M160" i="2"/>
  <c r="M139" i="2"/>
  <c r="M145" i="2"/>
  <c r="M150" i="2"/>
  <c r="M125" i="2"/>
  <c r="M130" i="2"/>
  <c r="M100" i="2"/>
  <c r="M106" i="2"/>
  <c r="M112" i="2"/>
  <c r="M117" i="2"/>
  <c r="M80" i="2"/>
  <c r="M86" i="2"/>
  <c r="M90" i="2"/>
  <c r="M61" i="2"/>
  <c r="M66" i="2"/>
  <c r="M71" i="2"/>
  <c r="M51" i="2"/>
  <c r="M39" i="2"/>
  <c r="M43" i="2"/>
  <c r="M24" i="2"/>
  <c r="M28" i="2"/>
  <c r="K170" i="2"/>
  <c r="O12" i="3"/>
  <c r="K2" i="3"/>
  <c r="K43" i="3"/>
  <c r="K42" i="3"/>
  <c r="K41" i="3"/>
  <c r="K40" i="3"/>
  <c r="K39" i="3"/>
  <c r="K38" i="3"/>
  <c r="K37" i="3"/>
  <c r="K36" i="3"/>
  <c r="K35" i="3"/>
  <c r="K34" i="3"/>
  <c r="K33" i="3" a="1"/>
  <c r="K33" i="3" s="1"/>
  <c r="K32" i="3" a="1"/>
  <c r="K32" i="3" s="1"/>
  <c r="K31" i="3" a="1"/>
  <c r="K31" i="3" s="1"/>
  <c r="K30" i="3" a="1"/>
  <c r="K30" i="3" s="1"/>
  <c r="K29" i="3" a="1"/>
  <c r="K29" i="3" s="1"/>
  <c r="K28" i="3" a="1"/>
  <c r="K28" i="3" s="1"/>
  <c r="K27" i="3" a="1"/>
  <c r="K27" i="3" s="1"/>
  <c r="K26" i="3" a="1"/>
  <c r="K26" i="3" s="1"/>
  <c r="K25" i="3" a="1"/>
  <c r="K25" i="3" s="1"/>
  <c r="K24" i="3" a="1"/>
  <c r="K24" i="3" s="1"/>
  <c r="K23" i="3" a="1"/>
  <c r="K23" i="3" s="1"/>
  <c r="K22" i="3" a="1"/>
  <c r="K22" i="3" s="1"/>
  <c r="K21" i="3" a="1"/>
  <c r="K21" i="3" s="1"/>
  <c r="K20" i="3" a="1"/>
  <c r="K20" i="3" s="1"/>
  <c r="K19" i="3" a="1"/>
  <c r="K19" i="3" s="1"/>
  <c r="K18" i="3" a="1"/>
  <c r="K18" i="3" s="1"/>
  <c r="K17" i="3" a="1"/>
  <c r="K17" i="3" s="1"/>
  <c r="K16" i="3" a="1"/>
  <c r="K16" i="3" s="1"/>
  <c r="K15" i="3" a="1"/>
  <c r="K15" i="3" s="1"/>
  <c r="P14" i="3"/>
  <c r="O14" i="3"/>
  <c r="K14" i="3" a="1"/>
  <c r="K14" i="3" s="1"/>
  <c r="J14" i="3"/>
  <c r="P13" i="3"/>
  <c r="O13" i="3"/>
  <c r="K13" i="3" a="1"/>
  <c r="K13" i="3"/>
  <c r="J13" i="3"/>
  <c r="P12" i="3"/>
  <c r="K12" i="3" a="1"/>
  <c r="K12" i="3"/>
  <c r="J12" i="3"/>
  <c r="P11" i="3"/>
  <c r="O11" i="3"/>
  <c r="K11" i="3" a="1"/>
  <c r="K11" i="3" s="1"/>
  <c r="J11" i="3"/>
  <c r="P10" i="3"/>
  <c r="O10" i="3"/>
  <c r="K10" i="3" a="1"/>
  <c r="K10" i="3"/>
  <c r="J10" i="3"/>
  <c r="P9" i="3"/>
  <c r="O9" i="3"/>
  <c r="K9" i="3" a="1"/>
  <c r="K9" i="3" s="1"/>
  <c r="J9" i="3"/>
  <c r="P8" i="3"/>
  <c r="O8" i="3"/>
  <c r="K8" i="3" a="1"/>
  <c r="K8" i="3" s="1"/>
  <c r="J8" i="3"/>
  <c r="P7" i="3"/>
  <c r="O7" i="3"/>
  <c r="J7" i="3"/>
  <c r="P6" i="3"/>
  <c r="O6" i="3"/>
  <c r="J6" i="3"/>
  <c r="P5" i="3"/>
  <c r="O5" i="3"/>
  <c r="J5" i="3"/>
  <c r="P4" i="3"/>
  <c r="O4" i="3"/>
  <c r="J4" i="3"/>
  <c r="P3" i="3"/>
  <c r="O3" i="3"/>
  <c r="J3" i="3"/>
  <c r="P2" i="3"/>
  <c r="O2" i="3"/>
  <c r="J2" i="3"/>
  <c r="K168" i="2"/>
  <c r="K184" i="2" s="1"/>
  <c r="K188" i="2" s="1"/>
  <c r="G14" i="12"/>
  <c r="G28" i="12"/>
  <c r="M187" i="12"/>
  <c r="I187" i="12"/>
  <c r="G187" i="12"/>
  <c r="K185" i="12"/>
  <c r="K168" i="12"/>
  <c r="K143" i="12"/>
  <c r="K130" i="12"/>
  <c r="G130" i="12"/>
  <c r="K102" i="12"/>
  <c r="K82" i="12"/>
  <c r="K61" i="12"/>
  <c r="K37" i="12"/>
  <c r="K28" i="12" s="1"/>
  <c r="M28" i="12" s="1"/>
  <c r="G37" i="12"/>
  <c r="K14" i="12"/>
  <c r="M8" i="12"/>
  <c r="M125" i="12" s="1"/>
  <c r="K6" i="12"/>
  <c r="G6" i="12"/>
  <c r="A3" i="12"/>
  <c r="I124" i="12"/>
  <c r="I125" i="12"/>
  <c r="M31" i="12"/>
  <c r="M30" i="12"/>
  <c r="I33" i="12"/>
  <c r="I114" i="12"/>
  <c r="I24" i="12"/>
  <c r="M61" i="12"/>
  <c r="M89" i="12"/>
  <c r="I108" i="12"/>
  <c r="I126" i="12"/>
  <c r="I145" i="12"/>
  <c r="M24" i="12"/>
  <c r="I47" i="12"/>
  <c r="M63" i="12"/>
  <c r="M82" i="12"/>
  <c r="I98" i="12"/>
  <c r="I120" i="12"/>
  <c r="I137" i="12"/>
  <c r="I149" i="12"/>
  <c r="I19" i="12"/>
  <c r="I46" i="12"/>
  <c r="I17" i="12"/>
  <c r="M43" i="12"/>
  <c r="M40" i="12"/>
  <c r="M48" i="12"/>
  <c r="I64" i="12"/>
  <c r="I84" i="12"/>
  <c r="I111" i="12"/>
  <c r="I138" i="12"/>
  <c r="M149" i="12"/>
  <c r="I16" i="12"/>
  <c r="I21" i="12"/>
  <c r="I42" i="12"/>
  <c r="I49" i="12"/>
  <c r="M64" i="12"/>
  <c r="M84" i="12"/>
  <c r="I116" i="12"/>
  <c r="I132" i="12"/>
  <c r="M143" i="12"/>
  <c r="K166" i="12"/>
  <c r="K181" i="12" s="1"/>
  <c r="I14" i="12"/>
  <c r="M17" i="12"/>
  <c r="M21" i="12"/>
  <c r="M39" i="12"/>
  <c r="M44" i="12"/>
  <c r="I50" i="12"/>
  <c r="I65" i="12"/>
  <c r="I89" i="12"/>
  <c r="M98" i="12"/>
  <c r="M111" i="12"/>
  <c r="M126" i="12"/>
  <c r="M137" i="12"/>
  <c r="M154" i="12"/>
  <c r="K170" i="12"/>
  <c r="M166" i="12"/>
  <c r="M181" i="12" s="1"/>
  <c r="G170" i="12"/>
  <c r="G185" i="12"/>
  <c r="I170" i="12"/>
  <c r="I185" i="12"/>
  <c r="I166" i="12"/>
  <c r="I183" i="12"/>
  <c r="I168" i="12" s="1"/>
  <c r="I181" i="12"/>
  <c r="M183" i="12"/>
  <c r="M168" i="12" s="1"/>
  <c r="M170" i="12" s="1"/>
  <c r="I51" i="2"/>
  <c r="I153" i="2"/>
  <c r="I149" i="2"/>
  <c r="I143" i="2"/>
  <c r="I138" i="2"/>
  <c r="I88" i="2"/>
  <c r="I81" i="2"/>
  <c r="I64" i="2"/>
  <c r="I48" i="2"/>
  <c r="I28" i="2"/>
  <c r="I24" i="2"/>
  <c r="I161" i="2"/>
  <c r="I152" i="2"/>
  <c r="I147" i="2"/>
  <c r="I142" i="2"/>
  <c r="I87" i="2"/>
  <c r="I80" i="2"/>
  <c r="I69" i="2"/>
  <c r="I62" i="2"/>
  <c r="I27" i="2"/>
  <c r="I23" i="2"/>
  <c r="I151" i="2"/>
  <c r="I146" i="2"/>
  <c r="I140" i="2"/>
  <c r="I126" i="2"/>
  <c r="I90" i="2"/>
  <c r="I86" i="2"/>
  <c r="I79" i="2"/>
  <c r="I67" i="2"/>
  <c r="I66" i="2"/>
  <c r="I50" i="2"/>
  <c r="I38" i="2"/>
  <c r="I26" i="2"/>
  <c r="I150" i="2"/>
  <c r="I145" i="2"/>
  <c r="I139" i="2"/>
  <c r="I125" i="2"/>
  <c r="I89" i="2"/>
  <c r="I84" i="2"/>
  <c r="I78" i="2"/>
  <c r="I61" i="2"/>
  <c r="I65" i="2"/>
  <c r="I49" i="2"/>
  <c r="I29" i="2"/>
  <c r="I25" i="2"/>
  <c r="I116" i="2"/>
  <c r="I70" i="2"/>
  <c r="I46" i="2"/>
  <c r="I43" i="2"/>
  <c r="I44" i="2"/>
  <c r="I45" i="2"/>
  <c r="I42" i="2"/>
  <c r="K174" i="2"/>
  <c r="A3" i="2"/>
  <c r="B3" i="11"/>
  <c r="C3" i="10"/>
  <c r="A3" i="7"/>
  <c r="K6" i="2"/>
  <c r="P9" i="10" s="1"/>
  <c r="G6" i="2"/>
  <c r="J9" i="10" s="1"/>
  <c r="J22" i="6"/>
  <c r="G12" i="11"/>
  <c r="H11" i="10"/>
  <c r="H8" i="10"/>
  <c r="G10" i="11"/>
  <c r="O165" i="11"/>
  <c r="O152" i="11"/>
  <c r="O139" i="11"/>
  <c r="O126" i="11"/>
  <c r="O113" i="11"/>
  <c r="O100" i="11"/>
  <c r="O87" i="11"/>
  <c r="O74" i="11"/>
  <c r="O61" i="11"/>
  <c r="O48" i="11"/>
  <c r="O35" i="11"/>
  <c r="H22" i="6"/>
  <c r="O22" i="11"/>
  <c r="B40" i="11"/>
  <c r="B53" i="11"/>
  <c r="B66" i="11" s="1"/>
  <c r="B79" i="11"/>
  <c r="B92" i="11" s="1"/>
  <c r="B105" i="11"/>
  <c r="B118" i="11" s="1"/>
  <c r="B131" i="11" s="1"/>
  <c r="B144" i="11" s="1"/>
  <c r="B157" i="11" s="1"/>
  <c r="X15" i="10"/>
  <c r="AC15" i="10"/>
  <c r="R54" i="10" s="1"/>
  <c r="Y15" i="10"/>
  <c r="AD15" i="10"/>
  <c r="Z15" i="10"/>
  <c r="AE15" i="10"/>
  <c r="AA15" i="10"/>
  <c r="AF15" i="10"/>
  <c r="X16" i="10"/>
  <c r="AC16" i="10"/>
  <c r="Y16" i="10"/>
  <c r="AD16" i="10"/>
  <c r="Z16" i="10"/>
  <c r="AE16" i="10"/>
  <c r="AA16" i="10"/>
  <c r="AF16" i="10"/>
  <c r="X17" i="10"/>
  <c r="AC17" i="10"/>
  <c r="Y17" i="10"/>
  <c r="AD17" i="10"/>
  <c r="Z17" i="10"/>
  <c r="AE17" i="10"/>
  <c r="AA17" i="10"/>
  <c r="AF17" i="10"/>
  <c r="X18" i="10"/>
  <c r="AC18" i="10"/>
  <c r="Y18" i="10"/>
  <c r="AD18" i="10"/>
  <c r="Z18" i="10"/>
  <c r="AE18" i="10"/>
  <c r="AA18" i="10"/>
  <c r="AF18" i="10"/>
  <c r="X19" i="10"/>
  <c r="AC19" i="10"/>
  <c r="Y19" i="10"/>
  <c r="AD19" i="10"/>
  <c r="Z19" i="10"/>
  <c r="AE19" i="10"/>
  <c r="AA19" i="10"/>
  <c r="AF19" i="10"/>
  <c r="X20" i="10"/>
  <c r="AC20" i="10"/>
  <c r="Y20" i="10"/>
  <c r="AD20" i="10"/>
  <c r="Z20" i="10"/>
  <c r="AE20" i="10"/>
  <c r="AA20" i="10"/>
  <c r="AF20" i="10"/>
  <c r="X21" i="10"/>
  <c r="AC21" i="10"/>
  <c r="Y21" i="10"/>
  <c r="AD21" i="10"/>
  <c r="X22" i="10"/>
  <c r="AC22" i="10"/>
  <c r="Y22" i="10"/>
  <c r="AD22" i="10"/>
  <c r="Z22" i="10"/>
  <c r="AE22" i="10"/>
  <c r="AA22" i="10"/>
  <c r="AF22" i="10"/>
  <c r="X23" i="10"/>
  <c r="AC23" i="10"/>
  <c r="Y23" i="10"/>
  <c r="AD23" i="10"/>
  <c r="Z23" i="10"/>
  <c r="AE23" i="10"/>
  <c r="AA23" i="10"/>
  <c r="AF23" i="10"/>
  <c r="X24" i="10"/>
  <c r="AC24" i="10"/>
  <c r="Y24" i="10"/>
  <c r="AD24" i="10"/>
  <c r="Z24" i="10"/>
  <c r="AE24" i="10"/>
  <c r="AA24" i="10"/>
  <c r="AF24" i="10"/>
  <c r="X25" i="10"/>
  <c r="AC25" i="10"/>
  <c r="Y25" i="10"/>
  <c r="AD25" i="10"/>
  <c r="Z25" i="10"/>
  <c r="AE25" i="10"/>
  <c r="AA25" i="10"/>
  <c r="AF25" i="10"/>
  <c r="X26" i="10"/>
  <c r="AC26" i="10"/>
  <c r="Y26" i="10"/>
  <c r="AD26" i="10"/>
  <c r="Z26" i="10"/>
  <c r="AE26" i="10"/>
  <c r="AA26" i="10"/>
  <c r="AF26" i="10"/>
  <c r="X27" i="10"/>
  <c r="AC27" i="10"/>
  <c r="Y27" i="10"/>
  <c r="AD27" i="10"/>
  <c r="Z27" i="10"/>
  <c r="AE27" i="10"/>
  <c r="AA27" i="10"/>
  <c r="AF27" i="10"/>
  <c r="X28" i="10"/>
  <c r="AC28" i="10"/>
  <c r="Y28" i="10"/>
  <c r="AD28" i="10"/>
  <c r="Z28" i="10"/>
  <c r="AE28" i="10"/>
  <c r="AA28" i="10"/>
  <c r="AF28" i="10"/>
  <c r="X29" i="10"/>
  <c r="AC29" i="10"/>
  <c r="Y29" i="10"/>
  <c r="AD29" i="10"/>
  <c r="Z29" i="10"/>
  <c r="AE29" i="10"/>
  <c r="AA29" i="10"/>
  <c r="AF29" i="10"/>
  <c r="X30" i="10"/>
  <c r="AC30" i="10"/>
  <c r="Y30" i="10"/>
  <c r="AD30" i="10"/>
  <c r="Z30" i="10"/>
  <c r="AE30" i="10"/>
  <c r="AA30" i="10"/>
  <c r="AF30" i="10"/>
  <c r="X31" i="10"/>
  <c r="AC31" i="10"/>
  <c r="Y31" i="10"/>
  <c r="AD31" i="10"/>
  <c r="Z31" i="10"/>
  <c r="AE31" i="10"/>
  <c r="AA31" i="10"/>
  <c r="AF31" i="10"/>
  <c r="X32" i="10"/>
  <c r="AC32" i="10"/>
  <c r="Y32" i="10"/>
  <c r="AD32" i="10"/>
  <c r="Z32" i="10"/>
  <c r="AE32" i="10"/>
  <c r="AA32" i="10"/>
  <c r="AF32" i="10"/>
  <c r="X33" i="10"/>
  <c r="AC33" i="10"/>
  <c r="Y33" i="10"/>
  <c r="AD33" i="10"/>
  <c r="Z33" i="10"/>
  <c r="AE33" i="10"/>
  <c r="AA33" i="10"/>
  <c r="AF33" i="10"/>
  <c r="X34" i="10"/>
  <c r="AC34" i="10"/>
  <c r="Y34" i="10"/>
  <c r="AD34" i="10"/>
  <c r="Z34" i="10"/>
  <c r="AE34" i="10"/>
  <c r="AA34" i="10"/>
  <c r="AF34" i="10"/>
  <c r="X35" i="10"/>
  <c r="AC35" i="10"/>
  <c r="Y35" i="10"/>
  <c r="AD35" i="10"/>
  <c r="Z35" i="10"/>
  <c r="AE35" i="10"/>
  <c r="AA35" i="10"/>
  <c r="AF35" i="10"/>
  <c r="X36" i="10"/>
  <c r="AC36" i="10"/>
  <c r="Y36" i="10"/>
  <c r="AD36" i="10"/>
  <c r="Z36" i="10"/>
  <c r="AE36" i="10"/>
  <c r="AA36" i="10"/>
  <c r="AF36" i="10"/>
  <c r="X37" i="10"/>
  <c r="AC37" i="10"/>
  <c r="Y37" i="10"/>
  <c r="AD37" i="10"/>
  <c r="Z37" i="10"/>
  <c r="AE37" i="10"/>
  <c r="AA37" i="10"/>
  <c r="AF37" i="10"/>
  <c r="X38" i="10"/>
  <c r="AC38" i="10"/>
  <c r="Y38" i="10"/>
  <c r="AD38" i="10"/>
  <c r="Z38" i="10"/>
  <c r="AE38" i="10"/>
  <c r="AA38" i="10"/>
  <c r="AF38" i="10"/>
  <c r="AB38" i="10"/>
  <c r="AB37" i="10"/>
  <c r="AB36" i="10"/>
  <c r="AB35" i="10"/>
  <c r="AB34" i="10"/>
  <c r="AB33" i="10"/>
  <c r="AB32" i="10"/>
  <c r="AB31" i="10"/>
  <c r="AB30" i="10"/>
  <c r="AB29" i="10"/>
  <c r="AB28" i="10"/>
  <c r="AB27" i="10"/>
  <c r="AB26" i="10"/>
  <c r="AB25" i="10"/>
  <c r="AB24" i="10"/>
  <c r="AB23" i="10"/>
  <c r="AB22" i="10"/>
  <c r="AB20" i="10"/>
  <c r="AB19" i="10"/>
  <c r="AB18" i="10"/>
  <c r="AB17" i="10"/>
  <c r="AB16" i="10"/>
  <c r="AB15" i="10"/>
  <c r="E8" i="7"/>
  <c r="E10" i="7"/>
  <c r="E6" i="7"/>
  <c r="K64" i="1"/>
  <c r="G64" i="1"/>
  <c r="L8" i="1"/>
  <c r="I54" i="1" s="1"/>
  <c r="I52" i="1"/>
  <c r="E20" i="1"/>
  <c r="E12" i="1"/>
  <c r="I32" i="1"/>
  <c r="M50" i="1"/>
  <c r="M32" i="1"/>
  <c r="M62" i="1"/>
  <c r="M12" i="1"/>
  <c r="I42" i="1"/>
  <c r="I12" i="1"/>
  <c r="M42" i="1"/>
  <c r="I40" i="2"/>
  <c r="I41" i="2"/>
  <c r="I91" i="2"/>
  <c r="I123" i="2"/>
  <c r="I60" i="2"/>
  <c r="I128" i="2"/>
  <c r="I71" i="2"/>
  <c r="I131" i="2"/>
  <c r="I160" i="2"/>
  <c r="I36" i="2"/>
  <c r="I52" i="2"/>
  <c r="I162" i="2"/>
  <c r="I37" i="2"/>
  <c r="I58" i="2"/>
  <c r="I114" i="2"/>
  <c r="I129" i="2"/>
  <c r="I158" i="2"/>
  <c r="I164" i="2"/>
  <c r="M23" i="2"/>
  <c r="I39" i="2"/>
  <c r="I59" i="2"/>
  <c r="I83" i="2"/>
  <c r="I117" i="2"/>
  <c r="I130" i="2"/>
  <c r="I159" i="2"/>
  <c r="M36" i="2"/>
  <c r="M52" i="1"/>
  <c r="M20" i="1"/>
  <c r="I30" i="2"/>
  <c r="M58" i="2"/>
  <c r="M123" i="2"/>
  <c r="M158" i="2"/>
  <c r="M164" i="2"/>
  <c r="G174" i="2"/>
  <c r="G184" i="2"/>
  <c r="G188" i="2"/>
  <c r="J11" i="11" l="1"/>
  <c r="M6" i="7"/>
  <c r="P11" i="11"/>
  <c r="J6" i="7"/>
  <c r="M64" i="1"/>
  <c r="M185" i="12"/>
  <c r="I20" i="1"/>
  <c r="I50" i="1"/>
  <c r="I64" i="1" s="1"/>
  <c r="M54" i="1"/>
  <c r="M161" i="12"/>
  <c r="M130" i="12"/>
  <c r="M102" i="12"/>
  <c r="I78" i="12"/>
  <c r="I48" i="12"/>
  <c r="I37" i="12"/>
  <c r="M14" i="12"/>
  <c r="M138" i="12"/>
  <c r="I95" i="12"/>
  <c r="M57" i="12"/>
  <c r="M37" i="12"/>
  <c r="I161" i="12"/>
  <c r="I123" i="12"/>
  <c r="G102" i="12" s="1"/>
  <c r="I77" i="12"/>
  <c r="I44" i="12"/>
  <c r="I20" i="12"/>
  <c r="I39" i="12"/>
  <c r="I139" i="12"/>
  <c r="M108" i="12"/>
  <c r="I76" i="12"/>
  <c r="I40" i="12"/>
  <c r="M132" i="12"/>
  <c r="M95" i="12"/>
  <c r="I43" i="12"/>
  <c r="I28" i="12"/>
  <c r="I30" i="12"/>
  <c r="M124" i="12"/>
  <c r="I152" i="12"/>
  <c r="M20" i="12"/>
  <c r="M27" i="2"/>
  <c r="M46" i="2"/>
  <c r="M42" i="2"/>
  <c r="M38" i="2"/>
  <c r="M50" i="2"/>
  <c r="M70" i="2"/>
  <c r="M65" i="2"/>
  <c r="M60" i="2"/>
  <c r="M89" i="2"/>
  <c r="M84" i="2"/>
  <c r="M79" i="2"/>
  <c r="M116" i="2"/>
  <c r="M110" i="2"/>
  <c r="M105" i="2"/>
  <c r="M99" i="2"/>
  <c r="M129" i="2"/>
  <c r="M153" i="2"/>
  <c r="M149" i="2"/>
  <c r="M143" i="2"/>
  <c r="M138" i="2"/>
  <c r="M159" i="2"/>
  <c r="I121" i="2"/>
  <c r="I34" i="2"/>
  <c r="M30" i="2"/>
  <c r="M26" i="2"/>
  <c r="M45" i="2"/>
  <c r="M41" i="2"/>
  <c r="M37" i="2"/>
  <c r="M49" i="2"/>
  <c r="M69" i="2"/>
  <c r="M64" i="2"/>
  <c r="M59" i="2"/>
  <c r="M88" i="2"/>
  <c r="M83" i="2"/>
  <c r="M78" i="2"/>
  <c r="M114" i="2"/>
  <c r="M109" i="2"/>
  <c r="M103" i="2"/>
  <c r="M98" i="2"/>
  <c r="M128" i="2"/>
  <c r="M152" i="2"/>
  <c r="M147" i="2"/>
  <c r="M142" i="2"/>
  <c r="M162" i="2"/>
  <c r="I95" i="2"/>
  <c r="I21" i="2"/>
  <c r="M135" i="2"/>
  <c r="M95" i="2"/>
  <c r="M56" i="2"/>
  <c r="M21" i="2"/>
  <c r="I102" i="12"/>
  <c r="M145" i="12"/>
  <c r="M120" i="12"/>
  <c r="I92" i="12"/>
  <c r="I63" i="12"/>
  <c r="M42" i="12"/>
  <c r="M19" i="12"/>
  <c r="M123" i="12"/>
  <c r="M78" i="12"/>
  <c r="I45" i="12"/>
  <c r="M18" i="12"/>
  <c r="M139" i="12"/>
  <c r="M90" i="12"/>
  <c r="I57" i="12"/>
  <c r="I18" i="12"/>
  <c r="M49" i="12"/>
  <c r="M158" i="12"/>
  <c r="I130" i="12"/>
  <c r="I90" i="12"/>
  <c r="G82" i="12" s="1"/>
  <c r="I82" i="12" s="1"/>
  <c r="M50" i="12"/>
  <c r="I156" i="12"/>
  <c r="M116" i="12"/>
  <c r="M65" i="12"/>
  <c r="M16" i="12"/>
  <c r="M33" i="12"/>
  <c r="I31" i="12"/>
  <c r="M29" i="2"/>
  <c r="M25" i="2"/>
  <c r="M44" i="2"/>
  <c r="M40" i="2"/>
  <c r="M52" i="2"/>
  <c r="M48" i="2"/>
  <c r="M67" i="2"/>
  <c r="M62" i="2"/>
  <c r="M91" i="2"/>
  <c r="M87" i="2"/>
  <c r="M81" i="2"/>
  <c r="M97" i="2"/>
  <c r="M113" i="2"/>
  <c r="M108" i="2"/>
  <c r="M102" i="2"/>
  <c r="M131" i="2"/>
  <c r="M126" i="2"/>
  <c r="M151" i="2"/>
  <c r="M146" i="2"/>
  <c r="M140" i="2"/>
  <c r="M161" i="2"/>
  <c r="I157" i="2"/>
  <c r="G61" i="12" l="1"/>
  <c r="G143" i="12"/>
  <c r="I143" i="12" s="1"/>
  <c r="M168" i="2"/>
  <c r="M184" i="2" s="1"/>
  <c r="I174" i="2"/>
  <c r="I188" i="2" s="1"/>
  <c r="I168" i="2"/>
  <c r="I186" i="2" l="1"/>
  <c r="I184" i="2"/>
  <c r="G166" i="12"/>
  <c r="I61" i="12"/>
  <c r="G181" i="12" l="1"/>
  <c r="G183" i="12"/>
  <c r="G168" i="12" s="1"/>
  <c r="M186" i="2"/>
  <c r="I170" i="2"/>
  <c r="M170" i="2" l="1"/>
  <c r="M174" i="2" s="1"/>
  <c r="M18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Raul Calin</author>
  </authors>
  <commentList>
    <comment ref="S17" authorId="0" shapeId="0" xr:uid="{00000000-0006-0000-0800-000001000000}">
      <text>
        <r>
          <rPr>
            <b/>
            <sz val="8"/>
            <color indexed="81"/>
            <rFont val="Tahoma"/>
            <family val="2"/>
          </rPr>
          <t xml:space="preserve">Please indicate the group number or the round / match for KO stages. Examples: 
- Gr.13
- SF2 
- QF4
- 1/16 7 </t>
        </r>
      </text>
    </comment>
    <comment ref="S30" authorId="0" shapeId="0" xr:uid="{00000000-0006-0000-0800-000002000000}">
      <text>
        <r>
          <rPr>
            <b/>
            <sz val="8"/>
            <color indexed="81"/>
            <rFont val="Tahoma"/>
            <family val="2"/>
          </rPr>
          <t xml:space="preserve">Please indicate the group number or the round / match for KO stages. Examples: 
- Gr.13
- SF2 
- QF4
- 1/16 7 </t>
        </r>
      </text>
    </comment>
    <comment ref="S43" authorId="0" shapeId="0" xr:uid="{00000000-0006-0000-0800-000003000000}">
      <text>
        <r>
          <rPr>
            <b/>
            <sz val="8"/>
            <color indexed="81"/>
            <rFont val="Tahoma"/>
            <family val="2"/>
          </rPr>
          <t xml:space="preserve">Please indicate the group number or the round / match for KO stages. Examples: 
- Gr.13
- SF2 
- QF4
- 1/16 7 </t>
        </r>
      </text>
    </comment>
    <comment ref="S56" authorId="0" shapeId="0" xr:uid="{00000000-0006-0000-0800-000004000000}">
      <text>
        <r>
          <rPr>
            <b/>
            <sz val="8"/>
            <color indexed="81"/>
            <rFont val="Tahoma"/>
            <family val="2"/>
          </rPr>
          <t xml:space="preserve">Please indicate the group number or the round / match for KO stages. Examples: 
- Gr.13
- SF2 
- QF4
- 1/16 7 </t>
        </r>
      </text>
    </comment>
    <comment ref="S69" authorId="0" shapeId="0" xr:uid="{00000000-0006-0000-0800-000005000000}">
      <text>
        <r>
          <rPr>
            <b/>
            <sz val="8"/>
            <color indexed="81"/>
            <rFont val="Tahoma"/>
            <family val="2"/>
          </rPr>
          <t xml:space="preserve">Please indicate the group number or the round / match for KO stages. Examples: 
- Gr.13
- SF2 
- QF4
- 1/16 7 </t>
        </r>
      </text>
    </comment>
    <comment ref="S82" authorId="0" shapeId="0" xr:uid="{00000000-0006-0000-0800-000006000000}">
      <text>
        <r>
          <rPr>
            <b/>
            <sz val="8"/>
            <color indexed="81"/>
            <rFont val="Tahoma"/>
            <family val="2"/>
          </rPr>
          <t xml:space="preserve">Please indicate the group number or the round / match for KO stages. Examples: 
- Gr.13
- SF2 
- QF4
- 1/16 7 </t>
        </r>
      </text>
    </comment>
    <comment ref="S95" authorId="0" shapeId="0" xr:uid="{00000000-0006-0000-0800-000007000000}">
      <text>
        <r>
          <rPr>
            <b/>
            <sz val="8"/>
            <color indexed="81"/>
            <rFont val="Tahoma"/>
            <family val="2"/>
          </rPr>
          <t xml:space="preserve">Please indicate the group number or the round / match for KO stages. Examples: 
- Gr.13
- SF2 
- QF4
- 1/16 7 </t>
        </r>
      </text>
    </comment>
    <comment ref="S108" authorId="0" shapeId="0" xr:uid="{00000000-0006-0000-0800-000008000000}">
      <text>
        <r>
          <rPr>
            <b/>
            <sz val="8"/>
            <color indexed="81"/>
            <rFont val="Tahoma"/>
            <family val="2"/>
          </rPr>
          <t xml:space="preserve">Please indicate the group number or the round / match for KO stages. Examples: 
- Gr.13
- SF2 
- QF4
- 1/16 7 </t>
        </r>
      </text>
    </comment>
    <comment ref="S121" authorId="0" shapeId="0" xr:uid="{00000000-0006-0000-0800-000009000000}">
      <text>
        <r>
          <rPr>
            <b/>
            <sz val="8"/>
            <color indexed="81"/>
            <rFont val="Tahoma"/>
            <family val="2"/>
          </rPr>
          <t xml:space="preserve">Please indicate the group number or the round / match for KO stages. Examples: 
- Gr.13
- SF2 
- QF4
- 1/16 7 </t>
        </r>
      </text>
    </comment>
    <comment ref="S134" authorId="0" shapeId="0" xr:uid="{00000000-0006-0000-0800-00000A000000}">
      <text>
        <r>
          <rPr>
            <b/>
            <sz val="8"/>
            <color indexed="81"/>
            <rFont val="Tahoma"/>
            <family val="2"/>
          </rPr>
          <t xml:space="preserve">Please indicate the group number or the round / match for KO stages. Examples: 
- Gr.13
- SF2 
- QF4
- 1/16 7 </t>
        </r>
      </text>
    </comment>
    <comment ref="S147" authorId="0" shapeId="0" xr:uid="{00000000-0006-0000-0800-00000B000000}">
      <text>
        <r>
          <rPr>
            <b/>
            <sz val="8"/>
            <color indexed="81"/>
            <rFont val="Tahoma"/>
            <family val="2"/>
          </rPr>
          <t xml:space="preserve">Please indicate the group number or the round / match for KO stages. Examples: 
- Gr.13
- SF2 
- QF4
- 1/16 7 </t>
        </r>
      </text>
    </comment>
    <comment ref="S160" authorId="0" shapeId="0" xr:uid="{00000000-0006-0000-0800-00000C000000}">
      <text>
        <r>
          <rPr>
            <b/>
            <sz val="8"/>
            <color indexed="81"/>
            <rFont val="Tahoma"/>
            <family val="2"/>
          </rPr>
          <t xml:space="preserve">Please indicate the group number or the round / match for KO stages. Examples: 
- Gr.13
- SF2 
- QF4
- 1/16 7 </t>
        </r>
      </text>
    </comment>
  </commentList>
</comments>
</file>

<file path=xl/sharedStrings.xml><?xml version="1.0" encoding="utf-8"?>
<sst xmlns="http://schemas.openxmlformats.org/spreadsheetml/2006/main" count="878" uniqueCount="384">
  <si>
    <t>✔</t>
  </si>
  <si>
    <t>E-mail:</t>
  </si>
  <si>
    <t>Contact person:</t>
  </si>
  <si>
    <t>`</t>
  </si>
  <si>
    <t>Events</t>
  </si>
  <si>
    <t>Event:</t>
  </si>
  <si>
    <t>Tier</t>
  </si>
  <si>
    <t>TV Production:</t>
  </si>
  <si>
    <t>Sports Presentation:</t>
  </si>
  <si>
    <t>Event Technical Implementation:</t>
  </si>
  <si>
    <t>Transport</t>
  </si>
  <si>
    <t>Hotels</t>
  </si>
  <si>
    <t>Food</t>
  </si>
  <si>
    <t>Playing Conditions:</t>
  </si>
  <si>
    <t>Air-condition</t>
  </si>
  <si>
    <t>Lighting</t>
  </si>
  <si>
    <t>Sports Flooring</t>
  </si>
  <si>
    <t>Equipment</t>
  </si>
  <si>
    <t>Internet</t>
  </si>
  <si>
    <t>Photographer</t>
  </si>
  <si>
    <t>Press Officer</t>
  </si>
  <si>
    <t>Media Implementation:</t>
  </si>
  <si>
    <t>Mixed Zone</t>
  </si>
  <si>
    <t>Document</t>
  </si>
  <si>
    <t>Max. %</t>
  </si>
  <si>
    <t>Achieved %</t>
  </si>
  <si>
    <t>DROP DOWN OF EVENTS AFTER CALENDAR IS FINALISED</t>
  </si>
  <si>
    <t>Contribution table</t>
  </si>
  <si>
    <t>Players' services:</t>
  </si>
  <si>
    <t>Max. Contribution:</t>
  </si>
  <si>
    <t>Contribution</t>
  </si>
  <si>
    <t>2017 World Tour Directives</t>
  </si>
  <si>
    <t>2017 Sponsorships Implementation</t>
  </si>
  <si>
    <t>Total percentages and contribution</t>
  </si>
  <si>
    <t>Max. US $</t>
  </si>
  <si>
    <t>Achieved US $</t>
  </si>
  <si>
    <t>ITTF Internal Use:</t>
  </si>
  <si>
    <t>Approved:</t>
  </si>
  <si>
    <t>Paid:</t>
  </si>
  <si>
    <t>Invoice received:</t>
  </si>
  <si>
    <t>Bonus:</t>
  </si>
  <si>
    <t>ITTF Challenge</t>
  </si>
  <si>
    <t>ITTF World Tour</t>
  </si>
  <si>
    <t>ITTF World Tour Platinum</t>
  </si>
  <si>
    <t>Docs</t>
  </si>
  <si>
    <t>2017 Media Guidelines</t>
  </si>
  <si>
    <t>2017 Challenge Directives</t>
  </si>
  <si>
    <t>Event Tier:</t>
  </si>
  <si>
    <t>2017 Sports Presentation</t>
  </si>
  <si>
    <t>Sponsorship Implementation:</t>
  </si>
  <si>
    <t>2017 ITTF Challenge  |  Contribution Form</t>
  </si>
  <si>
    <t>Organizational Structure/Operations:</t>
  </si>
  <si>
    <t>Professional Staff, Volunteers</t>
  </si>
  <si>
    <t>Operations (preparation for the event)</t>
  </si>
  <si>
    <t>Internal/External Communication</t>
  </si>
  <si>
    <t>Comments on why bonus was paid: Ie. Players Services, TV Production etc</t>
  </si>
  <si>
    <t>Marketing/Promotion:</t>
  </si>
  <si>
    <t>Branding</t>
  </si>
  <si>
    <t>Spectators</t>
  </si>
  <si>
    <t>Media and social media coverage</t>
  </si>
  <si>
    <t>Media Center / Tribune</t>
  </si>
  <si>
    <t>Media Center/Tribune</t>
  </si>
  <si>
    <t>Start</t>
  </si>
  <si>
    <t>End</t>
  </si>
  <si>
    <t>Prize Money</t>
  </si>
  <si>
    <t>Event</t>
  </si>
  <si>
    <t>U21</t>
  </si>
  <si>
    <t>Qual.days</t>
  </si>
  <si>
    <t>Qual.System</t>
  </si>
  <si>
    <t>CUSTOM Formula</t>
  </si>
  <si>
    <t>Events per tier (after selecting in B5)</t>
  </si>
  <si>
    <t>Event Type</t>
  </si>
  <si>
    <t>Qual ends</t>
  </si>
  <si>
    <t>MD starts</t>
  </si>
  <si>
    <t>Knock out</t>
  </si>
  <si>
    <t>Groups</t>
  </si>
  <si>
    <t>Budapest (HUN) - WORLD TOUR</t>
  </si>
  <si>
    <t>World Tour</t>
  </si>
  <si>
    <t>confirmed event</t>
  </si>
  <si>
    <t>World Tour Platinum</t>
  </si>
  <si>
    <t>No U21</t>
  </si>
  <si>
    <t>Knock-Out</t>
  </si>
  <si>
    <t>ITTF World Tour Grand Finals</t>
  </si>
  <si>
    <t>2 Days</t>
  </si>
  <si>
    <t>3 Days</t>
  </si>
  <si>
    <t>Doha (QAT) - WORLD TOUR PLATINUM</t>
  </si>
  <si>
    <t>Challenge</t>
  </si>
  <si>
    <t>Olomouc (CZE) - WORLD TOUR</t>
  </si>
  <si>
    <t>Linz (AUT) - WORLD TOUR PLATINUM</t>
  </si>
  <si>
    <t>Stockholm (SWE) - WORLD TOUR</t>
  </si>
  <si>
    <t>TV Production company cooperation</t>
  </si>
  <si>
    <t>Comments</t>
  </si>
  <si>
    <t>Additional comments:</t>
  </si>
  <si>
    <t>ITTF Scripts followed</t>
  </si>
  <si>
    <t>Visual means (central and LED screens)</t>
  </si>
  <si>
    <t>Presenter/Announcer</t>
  </si>
  <si>
    <t>Other music during breaks</t>
  </si>
  <si>
    <t>March-in presentation set-up</t>
  </si>
  <si>
    <t>ITTF music utilised properly</t>
  </si>
  <si>
    <t>Sponsorship implementation on backdrops</t>
  </si>
  <si>
    <t>Visual Identity implementation on other material</t>
  </si>
  <si>
    <t>Adjustment percentage [+ or -] Reason required!</t>
  </si>
  <si>
    <t>Free upgrades for hotel rooms</t>
  </si>
  <si>
    <t>Limousine service</t>
  </si>
  <si>
    <t>Quick transfers from/to airport</t>
  </si>
  <si>
    <t>VIP Players' Lounge (hot food)</t>
  </si>
  <si>
    <t>If extra services please use adjustment percentage (without exciting maximum)</t>
  </si>
  <si>
    <t>Competition Manager:</t>
  </si>
  <si>
    <r>
      <t>Event</t>
    </r>
    <r>
      <rPr>
        <b/>
        <i/>
        <sz val="6"/>
        <color indexed="8"/>
        <rFont val="Verdana"/>
        <family val="2"/>
      </rPr>
      <t xml:space="preserve"> (choose the Event Tier first to get the drop-down list):</t>
    </r>
  </si>
  <si>
    <t>Percentages</t>
  </si>
  <si>
    <t>Write here your comments on why bonus should be paid!</t>
  </si>
  <si>
    <t>Based on this report the ITTF will pay the contribution to the Organizers.</t>
  </si>
  <si>
    <t>Please start by FIRST choosing the Event Tier in the dropdown, so that you get the correct drop down list at the Event field.</t>
  </si>
  <si>
    <t>For each section you have the option of the "Adjusting percentage". This is from -5% up to 5%. You can use this option for</t>
  </si>
  <si>
    <t>Example:</t>
  </si>
  <si>
    <t xml:space="preserve">If you wish to add in your report, photos and comments for internal use, please use the Internal Use Sheet. </t>
  </si>
  <si>
    <t>Additional Comments for internal use</t>
  </si>
  <si>
    <t>Photos for internal reference</t>
  </si>
  <si>
    <t>-</t>
  </si>
  <si>
    <t>TV Production hours requested fulfilled</t>
  </si>
  <si>
    <t>Commentary position fully implemented</t>
  </si>
  <si>
    <t>TV Camera angles and production according to guidelines</t>
  </si>
  <si>
    <t>Full implementation of running order and news edit running order</t>
  </si>
  <si>
    <t>TV Graphics fully implemented with correct information</t>
  </si>
  <si>
    <t>Comments on reasons of final adjustment:</t>
  </si>
  <si>
    <t>Date/Invoice received:</t>
  </si>
  <si>
    <t>Date/Approved:</t>
  </si>
  <si>
    <t>Date/Paid:</t>
  </si>
  <si>
    <t>INTERNATIONAL TABLE TENNIS FEDERATION</t>
  </si>
  <si>
    <t>REFEREE REPORT</t>
  </si>
  <si>
    <t>Referee name:</t>
  </si>
  <si>
    <t>CM on site:</t>
  </si>
  <si>
    <r>
      <t>please mark with a cross (</t>
    </r>
    <r>
      <rPr>
        <b/>
        <i/>
        <sz val="9"/>
        <rFont val="Verdana"/>
        <family val="2"/>
      </rPr>
      <t>x</t>
    </r>
    <r>
      <rPr>
        <i/>
        <sz val="9"/>
        <rFont val="Verdana"/>
        <family val="2"/>
      </rPr>
      <t>)</t>
    </r>
  </si>
  <si>
    <t>E</t>
  </si>
  <si>
    <t>G</t>
  </si>
  <si>
    <t>N</t>
  </si>
  <si>
    <t>B</t>
  </si>
  <si>
    <t>P</t>
  </si>
  <si>
    <t>Ability to communicate in English (speak)</t>
  </si>
  <si>
    <t>Ability to communicate in English (write)</t>
  </si>
  <si>
    <t>Cooperation with the CM</t>
  </si>
  <si>
    <t>Preparations and work done BEFORE arrival to the tournament</t>
  </si>
  <si>
    <t>Draws performance</t>
  </si>
  <si>
    <t>Skills with the computers</t>
  </si>
  <si>
    <t>Other languages (please specify through the mother country code)</t>
  </si>
  <si>
    <t>Interaction with the Umpires</t>
  </si>
  <si>
    <t>Interaction with the other Referees in the team</t>
  </si>
  <si>
    <t>Schedule of Umpires</t>
  </si>
  <si>
    <t>Allocation of qualified Umpires to the complicated matches</t>
  </si>
  <si>
    <t>Handling conflictive situations</t>
  </si>
  <si>
    <t>Disposition to work</t>
  </si>
  <si>
    <t>Cooperation/Comprehension with TV and presentation needs</t>
  </si>
  <si>
    <t>Cooperation with Racket Controller</t>
  </si>
  <si>
    <t>Supervise the Racket Control procedure (schedule, to inform the players)</t>
  </si>
  <si>
    <t>Authority</t>
  </si>
  <si>
    <t>Dressing</t>
  </si>
  <si>
    <t>Comments:</t>
  </si>
  <si>
    <t>(if more space needed please continue in an extra sheet)</t>
  </si>
  <si>
    <t>Please use the "Extra Sheet 1" if you need more space</t>
  </si>
  <si>
    <t>OVERAL POINTS VALUE (for internal use only)</t>
  </si>
  <si>
    <t>Do not delete -&gt;</t>
  </si>
  <si>
    <t>YES</t>
  </si>
  <si>
    <t>MS</t>
  </si>
  <si>
    <t>Default</t>
  </si>
  <si>
    <t>NO</t>
  </si>
  <si>
    <t>WS</t>
  </si>
  <si>
    <t>Main Draw</t>
  </si>
  <si>
    <t>U21M</t>
  </si>
  <si>
    <t>to be returned to the Ranking Policy Commission</t>
  </si>
  <si>
    <t>U21W</t>
  </si>
  <si>
    <t>JBS</t>
  </si>
  <si>
    <t>JGS</t>
  </si>
  <si>
    <t>RANKING DEFAULT POLICY FORM FOR NON SHOWS</t>
  </si>
  <si>
    <t>CBS</t>
  </si>
  <si>
    <t>to be send when fulfilled to Shi Zhihao, Rudi Sporrer, Graeme Ireland, Karl Jindrak, Zoltan Bencsik, Etsuko Enami</t>
  </si>
  <si>
    <t>CGS</t>
  </si>
  <si>
    <t>MT</t>
  </si>
  <si>
    <t>WT</t>
  </si>
  <si>
    <t>JBT</t>
  </si>
  <si>
    <t>JGT</t>
  </si>
  <si>
    <t>CBT</t>
  </si>
  <si>
    <t>NAME &amp; Given Name of the player</t>
  </si>
  <si>
    <t>Assoc.</t>
  </si>
  <si>
    <t>NAME of the 1st scheduled opponent</t>
  </si>
  <si>
    <t>CGT</t>
  </si>
  <si>
    <t>Motivation of the CM proposition:</t>
  </si>
  <si>
    <t>Stage:</t>
  </si>
  <si>
    <t>Group/Rd</t>
  </si>
  <si>
    <t>CM proposition:</t>
  </si>
  <si>
    <t>If the RPC decission contets the proposition of the CM, please write short motivation:</t>
  </si>
  <si>
    <t>RPC decission:</t>
  </si>
  <si>
    <t>E= Excellent  |  G= Good  |  N=Normal  |  B= Bad  |  P= Poor</t>
  </si>
  <si>
    <t>Event name:</t>
  </si>
  <si>
    <t>1-10 Days (after ED)</t>
  </si>
  <si>
    <t>11-20 Days (after ED)</t>
  </si>
  <si>
    <t>21-27 Days (after ED)</t>
  </si>
  <si>
    <t>28 Days and/or later (after ED)</t>
  </si>
  <si>
    <t>No_Show</t>
  </si>
  <si>
    <t>Seeded_Player</t>
  </si>
  <si>
    <t>25 WR</t>
  </si>
  <si>
    <t>30 WR</t>
  </si>
  <si>
    <t>40 WR</t>
  </si>
  <si>
    <t>50 WR</t>
  </si>
  <si>
    <t>to</t>
  </si>
  <si>
    <t>Dates:</t>
  </si>
  <si>
    <t>Dates</t>
  </si>
  <si>
    <t>Preliminary</t>
  </si>
  <si>
    <t>After Qualification Draw</t>
  </si>
  <si>
    <t>After Main Draw</t>
  </si>
  <si>
    <t>Type</t>
  </si>
  <si>
    <t>VIP Lounge</t>
  </si>
  <si>
    <t>Evaluation table</t>
  </si>
  <si>
    <t>Transport (or convenience, in case all hotels in walking distance from venue)</t>
  </si>
  <si>
    <t>World Cup</t>
  </si>
  <si>
    <t>World Tour Grand Finals</t>
  </si>
  <si>
    <t>World Table Tennis Championships</t>
  </si>
  <si>
    <t>IF($K$26&lt;=Lists!$C$7;Lists!$C$17:$C$27;IF($K$26=Lists!$C$2;Lists!$C$22:$C$27;IF($K$26=Lists!$C$3;Lists!$C$21:$C$27;IF($K$26=Lists!$C$4;Lists!$C$20:$C$27;IF($K$26=Lists!$C$5;Lists!$C$19:$C$27;IF($K$26=Lists!$C$6;Lists!$C$18:$C$27;0))))))</t>
  </si>
  <si>
    <t>IF($K$93&lt;=Lists!$C$17;Lists!$C$17:$C$27;IF($K$93=Lists!$C$12;Lists!$C$22:$C$27;IF($K$93=Lists!$C$13;Lists!$C$21:$C$27;IF($K$93=Lists!$C$14;Lists!$C$20:$C$27;IF($K$93=Lists!$C$15;Lists!$C$19:$C$27;IF($K$93=Lists!$C$16;Lists!$C$18:$C$27;0))))))</t>
  </si>
  <si>
    <t>$0,00</t>
  </si>
  <si>
    <t>Bonus reccomendation by CM (FOR INTERNAL USE ONLY)</t>
  </si>
  <si>
    <t>Fill in ONLY the white cells for comments and grey cells for the % choosen.</t>
  </si>
  <si>
    <t>For each of the points you can read the comments for more details and then choose the % for each point.</t>
  </si>
  <si>
    <t>Hong Kong (HKG) - WORLD TOUR</t>
  </si>
  <si>
    <t>Panagyuristhe (BUL) - WORLD TOUR</t>
  </si>
  <si>
    <t>WTGF</t>
  </si>
  <si>
    <t>Shenzhen (CHN) - WORLD TOUR PLATINUM</t>
  </si>
  <si>
    <t>no</t>
  </si>
  <si>
    <t>WORLD TOUR GRAND FINALS</t>
  </si>
  <si>
    <t>2018 World Tour Directives</t>
  </si>
  <si>
    <t>2018 Challenge Directives</t>
  </si>
  <si>
    <t>2018 Directives</t>
  </si>
  <si>
    <t>2018 WTTC Directives</t>
  </si>
  <si>
    <t>2018 World Cup Directives</t>
  </si>
  <si>
    <t>Total from event evaluation:</t>
  </si>
  <si>
    <t>FINAL CONTRIBUTION DETAILS (ONLY FOR USE BY THE CEO and HEAD OF WORLD TOUR)</t>
  </si>
  <si>
    <t>Bonus reccomendation:</t>
  </si>
  <si>
    <r>
      <t xml:space="preserve">suggesting an increase or decrease in case of very positive or negative evaluations. </t>
    </r>
    <r>
      <rPr>
        <sz val="10"/>
        <color rgb="FFFF0000"/>
        <rFont val="Verdana"/>
        <family val="2"/>
      </rPr>
      <t>Please note that you should take care</t>
    </r>
  </si>
  <si>
    <r>
      <rPr>
        <b/>
        <sz val="10"/>
        <color rgb="FFFF0000"/>
        <rFont val="Verdana"/>
        <family val="2"/>
      </rPr>
      <t>not</t>
    </r>
    <r>
      <rPr>
        <sz val="10"/>
        <color rgb="FFFF0000"/>
        <rFont val="Verdana"/>
        <family val="2"/>
      </rPr>
      <t xml:space="preserve"> exceeding the maximum total for each section.</t>
    </r>
  </si>
  <si>
    <t>In case of something extremely positive, you should add at the end of the report under Bonus Reccommendation.</t>
  </si>
  <si>
    <t>for internal use only</t>
  </si>
  <si>
    <t>Max. Cont:</t>
  </si>
  <si>
    <t>XD Cont:</t>
  </si>
  <si>
    <t>Adjustment from CEO and Head of World Tour</t>
  </si>
  <si>
    <t>Total from Event Evaluation</t>
  </si>
  <si>
    <t>Final total including adjustment from CEO and Head of World Tour</t>
  </si>
  <si>
    <t>Bonus</t>
  </si>
  <si>
    <t>Final Total with added bonus:</t>
  </si>
  <si>
    <t>2018 World Tour Additional Contribution for Mixed Doubles:</t>
  </si>
  <si>
    <t>Bonus are rounded up to nearest 5%, ie.
95-100% = 100%
90-94.99% = 95%
85-89.99% = 90%
Unless something extremely positive or negative that can justify a different bonus adjustment.</t>
  </si>
  <si>
    <t>Rounded adjustment.</t>
  </si>
  <si>
    <t>TV Production overall</t>
  </si>
  <si>
    <t>Professional DJ</t>
  </si>
  <si>
    <t>Sound system and set-up</t>
  </si>
  <si>
    <t>LED Surrounds quality</t>
  </si>
  <si>
    <t>Translators for on-court interviews</t>
  </si>
  <si>
    <t>Sports Presentation Lights (show aspect)</t>
  </si>
  <si>
    <t>Adequate number of hostesses</t>
  </si>
  <si>
    <t>Hostesses dressed in formal attire</t>
  </si>
  <si>
    <t>LOC Presenters' names given to ITTF on time</t>
  </si>
  <si>
    <t>Execution of the award ceremonies</t>
  </si>
  <si>
    <t>Award Ceremonies:</t>
  </si>
  <si>
    <t>Show court surrounds (implementation and tidiness)</t>
  </si>
  <si>
    <t>Show court floor stickers (implementation and quality)</t>
  </si>
  <si>
    <t>Other court surrounds (implementation, quality, tidiness)</t>
  </si>
  <si>
    <t>Big screen running order</t>
  </si>
  <si>
    <t>Posters/Banners</t>
  </si>
  <si>
    <t>Mixed Zone/Press Conference backdrops</t>
  </si>
  <si>
    <t>Marketing materials on VI material (pre-approval, implementation, quality, etc)</t>
  </si>
  <si>
    <t>Backdrop for venue</t>
  </si>
  <si>
    <t>Accreditation card</t>
  </si>
  <si>
    <t>Show table undercarriage</t>
  </si>
  <si>
    <t>Programme magazine</t>
  </si>
  <si>
    <t>Event look and feel</t>
  </si>
  <si>
    <t>Venue branded with the event visual identidy</t>
  </si>
  <si>
    <t>Entertainement for spectators</t>
  </si>
  <si>
    <t>Spectators' attendance</t>
  </si>
  <si>
    <t>Ticket sales and promotion</t>
  </si>
  <si>
    <t>Local media attendance</t>
  </si>
  <si>
    <t>Variety of food</t>
  </si>
  <si>
    <t>Warm food</t>
  </si>
  <si>
    <t>Look and feel (dress up) of the lounge</t>
  </si>
  <si>
    <t>Location</t>
  </si>
  <si>
    <t xml:space="preserve">Service (cleaningness, frequency in filling in food and beverages etc) </t>
  </si>
  <si>
    <t>Variety of food and drinks</t>
  </si>
  <si>
    <t>Photos named</t>
  </si>
  <si>
    <t>Quality of photos</t>
  </si>
  <si>
    <t>Delivery time</t>
  </si>
  <si>
    <t>Quotes provided (quality, time, etc)</t>
  </si>
  <si>
    <t>Managing media in the FoP and mixed zone</t>
  </si>
  <si>
    <t>High-speed internet</t>
  </si>
  <si>
    <t>Accessible to the mixed zone and the FoP</t>
  </si>
  <si>
    <t>Adequate seats</t>
  </si>
  <si>
    <t>Allocated space for TV Rights holders</t>
  </si>
  <si>
    <t>Sufficient light according to guidelines</t>
  </si>
  <si>
    <t>Sufficient space</t>
  </si>
  <si>
    <t>Show court lighting</t>
  </si>
  <si>
    <t>Venue lights (playing conditions)</t>
  </si>
  <si>
    <t>Flooring (subfloor and sports floor)</t>
  </si>
  <si>
    <t>Table, nets</t>
  </si>
  <si>
    <r>
      <rPr>
        <b/>
        <i/>
        <sz val="10"/>
        <color theme="1"/>
        <rFont val="Verdana"/>
        <family val="2"/>
      </rPr>
      <t xml:space="preserve">Multi ball </t>
    </r>
    <r>
      <rPr>
        <i/>
        <sz val="10"/>
        <color theme="1"/>
        <rFont val="Verdana"/>
        <family val="2"/>
      </rPr>
      <t>(implementation and sufficient no. of ball kids)</t>
    </r>
  </si>
  <si>
    <r>
      <rPr>
        <b/>
        <i/>
        <sz val="10"/>
        <color theme="1"/>
        <rFont val="Verdana"/>
        <family val="2"/>
      </rPr>
      <t>Temperature</t>
    </r>
    <r>
      <rPr>
        <i/>
        <sz val="10"/>
        <color theme="1"/>
        <rFont val="Verdana"/>
        <family val="2"/>
      </rPr>
      <t xml:space="preserve"> (if heating/aircon were used rate here)</t>
    </r>
  </si>
  <si>
    <t>Airport transfer (clear signage, waiting time, comfort, etc)</t>
  </si>
  <si>
    <t>Regular shuttle (times, punctuality, quality, sufficient seats, etc).</t>
  </si>
  <si>
    <t>Level (in *****)</t>
  </si>
  <si>
    <t>Proximity to the venue</t>
  </si>
  <si>
    <t>Food &amp; Beverage</t>
  </si>
  <si>
    <t>Quality of food</t>
  </si>
  <si>
    <t>Meal hours and flexibility when matches finish late</t>
  </si>
  <si>
    <t>Internet for ITTF Staff</t>
  </si>
  <si>
    <t>Internet for delegations</t>
  </si>
  <si>
    <t>Prize Money payments</t>
  </si>
  <si>
    <t>Event Implementation:</t>
  </si>
  <si>
    <t>Professional staff and volunteers</t>
  </si>
  <si>
    <t>Internal and External Communication</t>
  </si>
  <si>
    <t>Players' Services document</t>
  </si>
  <si>
    <t>Media Guidelines</t>
  </si>
  <si>
    <t>World Tour Directives</t>
  </si>
  <si>
    <t>TV Production Guidelines</t>
  </si>
  <si>
    <t>Sports Presentation Guidelines</t>
  </si>
  <si>
    <t>Sponsorships Implementation Document</t>
  </si>
  <si>
    <t>Players' Lounge</t>
  </si>
  <si>
    <t>Items presented to winners, according to directives</t>
  </si>
  <si>
    <t>Decoration of the area for the award ceremonies</t>
  </si>
  <si>
    <t>Event website, social media implementation</t>
  </si>
  <si>
    <t>Cooperation with ITTF Staff  (On site and submitting information)</t>
  </si>
  <si>
    <t>Promotion (online and in the city)</t>
  </si>
  <si>
    <t>Playing Conditions (for both the competition and practice venues):</t>
  </si>
  <si>
    <t>TV Production (Challenge Plus):</t>
  </si>
  <si>
    <r>
      <t xml:space="preserve">LED Surrounds running order (implementation) - </t>
    </r>
    <r>
      <rPr>
        <i/>
        <sz val="10"/>
        <color rgb="FFFF0000"/>
        <rFont val="Verdana"/>
        <family val="2"/>
      </rPr>
      <t>if applicable</t>
    </r>
  </si>
  <si>
    <t>Variety of refreshments</t>
  </si>
  <si>
    <t>Food &amp; Beverage (Hotel)</t>
  </si>
  <si>
    <t>Players Lounge (Venue)</t>
  </si>
  <si>
    <t>Challenge Directives</t>
  </si>
  <si>
    <t>Streaming (itTV):</t>
  </si>
  <si>
    <t>itTV Streaming Requirements</t>
  </si>
  <si>
    <t>Communication</t>
  </si>
  <si>
    <t>Camera Positions</t>
  </si>
  <si>
    <t>Working desk position</t>
  </si>
  <si>
    <t>On court interview cooperation</t>
  </si>
  <si>
    <t>Translators and hosts for on-court interviews</t>
  </si>
  <si>
    <t>Entertainment for spectators</t>
  </si>
  <si>
    <t>Medical Services</t>
  </si>
  <si>
    <t>Physiotherapist/Doctor on site</t>
  </si>
  <si>
    <t>$0.00</t>
  </si>
  <si>
    <t>Number &amp; professionalism of Hostesses (attire, ceremony flow, leading of VIP and athletes)</t>
  </si>
  <si>
    <t>Execution and decoration of the award ceremonies</t>
  </si>
  <si>
    <r>
      <t>LED Surrounds running order (implementation) -</t>
    </r>
    <r>
      <rPr>
        <i/>
        <sz val="10"/>
        <color rgb="FFFF0000"/>
        <rFont val="Verdana"/>
        <family val="2"/>
      </rPr>
      <t xml:space="preserve"> if applicable</t>
    </r>
  </si>
  <si>
    <t>Posters/Banners/Accreditation/Program Magazine</t>
  </si>
  <si>
    <t>Venue branded with the event visual identity</t>
  </si>
  <si>
    <t>XD</t>
  </si>
  <si>
    <t>First Stage:  2 Days</t>
  </si>
  <si>
    <t>paid in cash</t>
  </si>
  <si>
    <t>paid by bank transfer</t>
  </si>
  <si>
    <t>First Stage:  3 Days</t>
  </si>
  <si>
    <t>Geelong (AUS) - WORLD TOUR PLATINUM</t>
  </si>
  <si>
    <t>mo</t>
  </si>
  <si>
    <t>Busan (KOR) - WORLD TOUR</t>
  </si>
  <si>
    <t>Competition Managers</t>
  </si>
  <si>
    <t>Vicky ELEFTHERIADE</t>
  </si>
  <si>
    <t>Mounir BESSAH</t>
  </si>
  <si>
    <t>Zena SIM</t>
  </si>
  <si>
    <t>Dimosthenis MESSINIS</t>
  </si>
  <si>
    <t>Karl JINDRAK</t>
  </si>
  <si>
    <t>Freddy ALMENDARIZ</t>
  </si>
  <si>
    <t>Mohamed DAWLATLY</t>
  </si>
  <si>
    <t>Entries</t>
  </si>
  <si>
    <t>Numbers</t>
  </si>
  <si>
    <t>Total number of players approved</t>
  </si>
  <si>
    <t>Number of players cancelled</t>
  </si>
  <si>
    <t>Total no shows</t>
  </si>
  <si>
    <t>Final number of players present</t>
  </si>
  <si>
    <t>Adjustment from Competition Director and World Tour Manager</t>
  </si>
  <si>
    <t>FINAL CONTRIBUTION DETAILS (ONLY FOR USE BY THE COMPETITION DIRECTOR and WORLD TOUR MANAGER)</t>
  </si>
  <si>
    <t>Final total including adjustment from Competition Director and World Tour Manager</t>
  </si>
  <si>
    <t>Participation fees (no. of players x fee per player):</t>
  </si>
  <si>
    <t>2019 World Tour Directives</t>
  </si>
  <si>
    <t>2019 Challenge Directives</t>
  </si>
  <si>
    <t>2019 Directives</t>
  </si>
  <si>
    <t>2019 WTTC Directives</t>
  </si>
  <si>
    <t>2019 World Cup Directives</t>
  </si>
  <si>
    <t>2020 ITTF World Tour  |  Evaluation Form Instructions</t>
  </si>
  <si>
    <t>This is the 2020 Evaluation Sheet ONLY for ITTF World Tour (Platinum and Regular) events.</t>
  </si>
  <si>
    <t>Kitakyushu (JPN) - WORLD TOUR PLATINUM</t>
  </si>
  <si>
    <t>Magdeburg (GER) - WORLD TOUR PLATINUM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</si>
</sst>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
    <numFmt numFmtId="165" formatCode="[$-409]d\-mmm\-yy;@"/>
    <numFmt numFmtId="166" formatCode="[$$-409]#,##0"/>
    <numFmt numFmtId="167" formatCode="0.0"/>
    <numFmt numFmtId="168" formatCode="[$-409]dd\-mmm\-yy;@"/>
  </numFmts>
  <fonts count="95">
    <font>
      <sz val="12"/>
      <color theme="1"/>
      <name val="Calibri"/>
      <family val="2"/>
      <scheme val="minor"/>
    </font>
    <font>
      <sz val="8"/>
      <name val="Calibri"/>
      <family val="2"/>
    </font>
    <font>
      <b/>
      <sz val="9"/>
      <name val="Verdana"/>
      <family val="2"/>
    </font>
    <font>
      <sz val="9"/>
      <name val="Verdana"/>
      <family val="2"/>
    </font>
    <font>
      <sz val="10"/>
      <name val="Arial"/>
      <family val="2"/>
    </font>
    <font>
      <sz val="11"/>
      <name val="Verdana"/>
      <family val="2"/>
    </font>
    <font>
      <b/>
      <sz val="11"/>
      <name val="Verdana"/>
      <family val="2"/>
    </font>
    <font>
      <b/>
      <i/>
      <sz val="6"/>
      <color indexed="8"/>
      <name val="Verdana"/>
      <family val="2"/>
    </font>
    <font>
      <b/>
      <sz val="10"/>
      <name val="Verdana"/>
      <family val="2"/>
    </font>
    <font>
      <sz val="10"/>
      <name val="Verdana"/>
      <family val="2"/>
    </font>
    <font>
      <sz val="10"/>
      <name val="Exo 2 Bold Expanded"/>
    </font>
    <font>
      <i/>
      <sz val="9"/>
      <name val="Verdana"/>
      <family val="2"/>
    </font>
    <font>
      <b/>
      <i/>
      <sz val="9"/>
      <name val="Verdana"/>
      <family val="2"/>
    </font>
    <font>
      <i/>
      <sz val="10"/>
      <name val="Verdana"/>
      <family val="2"/>
    </font>
    <font>
      <b/>
      <sz val="10"/>
      <color indexed="10"/>
      <name val="Verdana"/>
      <family val="2"/>
    </font>
    <font>
      <sz val="10"/>
      <color indexed="10"/>
      <name val="Verdana"/>
      <family val="2"/>
    </font>
    <font>
      <b/>
      <sz val="12"/>
      <name val="Verdana"/>
      <family val="2"/>
    </font>
    <font>
      <b/>
      <sz val="10"/>
      <color indexed="9"/>
      <name val="Verdana"/>
      <family val="2"/>
    </font>
    <font>
      <b/>
      <sz val="14"/>
      <name val="Verdana"/>
      <family val="2"/>
    </font>
    <font>
      <sz val="8"/>
      <name val="Verdana"/>
      <family val="2"/>
    </font>
    <font>
      <b/>
      <sz val="20"/>
      <color indexed="10"/>
      <name val="Verdana"/>
      <family val="2"/>
    </font>
    <font>
      <b/>
      <sz val="15"/>
      <name val="Verdana"/>
      <family val="2"/>
    </font>
    <font>
      <b/>
      <sz val="8"/>
      <color indexed="81"/>
      <name val="Tahoma"/>
      <family val="2"/>
    </font>
    <font>
      <b/>
      <sz val="10"/>
      <name val="Exo 2 Bold Expanded"/>
    </font>
    <font>
      <sz val="12"/>
      <color theme="1"/>
      <name val="Verdana"/>
      <family val="2"/>
    </font>
    <font>
      <sz val="10"/>
      <color theme="1"/>
      <name val="Verdana"/>
      <family val="2"/>
    </font>
    <font>
      <sz val="9"/>
      <color theme="1"/>
      <name val="Verdana"/>
      <family val="2"/>
    </font>
    <font>
      <b/>
      <sz val="9"/>
      <color theme="1"/>
      <name val="Verdana"/>
      <family val="2"/>
    </font>
    <font>
      <sz val="8"/>
      <color theme="1"/>
      <name val="Verdana"/>
      <family val="2"/>
    </font>
    <font>
      <sz val="12"/>
      <color rgb="FF000000"/>
      <name val="Verdana"/>
      <family val="2"/>
    </font>
    <font>
      <sz val="10"/>
      <color rgb="FF000000"/>
      <name val="Verdana"/>
      <family val="2"/>
    </font>
    <font>
      <sz val="8"/>
      <color rgb="FF000000"/>
      <name val="Verdana"/>
      <family val="2"/>
    </font>
    <font>
      <b/>
      <sz val="9"/>
      <color theme="0"/>
      <name val="Verdana"/>
      <family val="2"/>
    </font>
    <font>
      <sz val="9"/>
      <color rgb="FF000000"/>
      <name val="Verdana"/>
      <family val="2"/>
    </font>
    <font>
      <b/>
      <sz val="11"/>
      <color theme="0"/>
      <name val="Verdana"/>
      <family val="2"/>
    </font>
    <font>
      <b/>
      <sz val="12"/>
      <color theme="1"/>
      <name val="Verdana"/>
      <family val="2"/>
    </font>
    <font>
      <b/>
      <sz val="9"/>
      <color rgb="FF000000"/>
      <name val="Verdana"/>
      <family val="2"/>
    </font>
    <font>
      <b/>
      <sz val="12"/>
      <color theme="1"/>
      <name val="Calibri"/>
      <family val="2"/>
      <scheme val="minor"/>
    </font>
    <font>
      <b/>
      <sz val="10"/>
      <color theme="1"/>
      <name val="Verdana"/>
      <family val="2"/>
    </font>
    <font>
      <sz val="11"/>
      <color theme="1"/>
      <name val="Verdana"/>
      <family val="2"/>
    </font>
    <font>
      <b/>
      <sz val="12"/>
      <color theme="0"/>
      <name val="Exo 2 Bold Expanded"/>
    </font>
    <font>
      <b/>
      <sz val="14"/>
      <color theme="0"/>
      <name val="Exo 2 Bold Expanded"/>
    </font>
    <font>
      <sz val="10"/>
      <color theme="1"/>
      <name val="Exo 2 Bold Expanded"/>
    </font>
    <font>
      <b/>
      <sz val="9"/>
      <color rgb="FFFFFFFF"/>
      <name val="Verdana"/>
      <family val="2"/>
    </font>
    <font>
      <b/>
      <sz val="10"/>
      <color theme="0"/>
      <name val="Verdana"/>
      <family val="2"/>
    </font>
    <font>
      <sz val="9"/>
      <color rgb="FFFF0000"/>
      <name val="Verdana"/>
      <family val="2"/>
    </font>
    <font>
      <sz val="10"/>
      <color theme="0"/>
      <name val="Exo 2 Bold Expanded"/>
    </font>
    <font>
      <i/>
      <sz val="10"/>
      <color theme="1"/>
      <name val="Verdana"/>
      <family val="2"/>
    </font>
    <font>
      <sz val="10"/>
      <color theme="1" tint="0.499984740745262"/>
      <name val="Verdana"/>
      <family val="2"/>
    </font>
    <font>
      <i/>
      <sz val="10"/>
      <color rgb="FFFF0000"/>
      <name val="Verdana"/>
      <family val="2"/>
    </font>
    <font>
      <b/>
      <sz val="10"/>
      <color rgb="FF000000"/>
      <name val="Verdana"/>
      <family val="2"/>
    </font>
    <font>
      <i/>
      <sz val="10"/>
      <color rgb="FF000000"/>
      <name val="Verdana"/>
      <family val="2"/>
    </font>
    <font>
      <sz val="10"/>
      <color rgb="FF808080"/>
      <name val="Verdana"/>
      <family val="2"/>
    </font>
    <font>
      <sz val="10"/>
      <color rgb="FFFFFFFF"/>
      <name val="Exo 2 Bold Expanded"/>
    </font>
    <font>
      <sz val="10"/>
      <color theme="1" tint="0.499984740745262"/>
      <name val="Exo 2 Bold Expanded"/>
    </font>
    <font>
      <b/>
      <sz val="10"/>
      <color theme="1" tint="0.499984740745262"/>
      <name val="Verdana"/>
      <family val="2"/>
    </font>
    <font>
      <b/>
      <sz val="10"/>
      <color rgb="FF004D40"/>
      <name val="Verdana"/>
      <family val="2"/>
    </font>
    <font>
      <i/>
      <sz val="8"/>
      <color rgb="FF004D40"/>
      <name val="Verdana"/>
      <family val="2"/>
    </font>
    <font>
      <b/>
      <sz val="11"/>
      <color rgb="FFFFFFFF"/>
      <name val="Verdana"/>
      <family val="2"/>
    </font>
    <font>
      <b/>
      <sz val="12"/>
      <color theme="0"/>
      <name val="Verdana"/>
      <family val="2"/>
    </font>
    <font>
      <i/>
      <sz val="10"/>
      <color rgb="FF004D40"/>
      <name val="Verdana"/>
      <family val="2"/>
    </font>
    <font>
      <u/>
      <sz val="10"/>
      <color theme="10"/>
      <name val="Arial"/>
      <family val="2"/>
    </font>
    <font>
      <i/>
      <u/>
      <sz val="9"/>
      <color rgb="FF004D40"/>
      <name val="Verdana"/>
      <family val="2"/>
    </font>
    <font>
      <i/>
      <sz val="8"/>
      <color theme="1"/>
      <name val="Verdana"/>
      <family val="2"/>
    </font>
    <font>
      <i/>
      <sz val="8"/>
      <color theme="1" tint="0.34998626667073579"/>
      <name val="Verdana"/>
      <family val="2"/>
    </font>
    <font>
      <b/>
      <i/>
      <sz val="24"/>
      <color rgb="FFFF0000"/>
      <name val="Verdana"/>
      <family val="2"/>
    </font>
    <font>
      <b/>
      <sz val="11"/>
      <color rgb="FFFFFFFF"/>
      <name val="Exo 2 Bold Expanded"/>
    </font>
    <font>
      <b/>
      <sz val="10"/>
      <color rgb="FF004D40"/>
      <name val="Exo 2 Bold Expanded"/>
    </font>
    <font>
      <b/>
      <sz val="6"/>
      <color rgb="FF004D40"/>
      <name val="Exo 2 Bold Expanded"/>
    </font>
    <font>
      <b/>
      <sz val="11"/>
      <color theme="0"/>
      <name val="Exo 2 Bold Expanded"/>
    </font>
    <font>
      <u/>
      <sz val="12"/>
      <color theme="11"/>
      <name val="Calibri"/>
      <family val="2"/>
      <scheme val="minor"/>
    </font>
    <font>
      <b/>
      <sz val="10"/>
      <color theme="0"/>
      <name val="Exo 2 Bold Expanded"/>
    </font>
    <font>
      <b/>
      <i/>
      <sz val="16"/>
      <color rgb="FFFF0000"/>
      <name val="Verdana"/>
      <family val="2"/>
    </font>
    <font>
      <sz val="11"/>
      <color rgb="FF000000"/>
      <name val="Verdana"/>
      <family val="2"/>
      <charset val="238"/>
    </font>
    <font>
      <b/>
      <i/>
      <u/>
      <sz val="11"/>
      <color rgb="FFFF0000"/>
      <name val="Verdana"/>
      <family val="2"/>
      <charset val="238"/>
    </font>
    <font>
      <sz val="9"/>
      <color rgb="FF000000"/>
      <name val="Exo 2 Bold Expanded"/>
    </font>
    <font>
      <sz val="10"/>
      <color rgb="FFFF0000"/>
      <name val="Verdana"/>
      <family val="2"/>
    </font>
    <font>
      <b/>
      <sz val="10"/>
      <color rgb="FFFF0000"/>
      <name val="Verdana"/>
      <family val="2"/>
    </font>
    <font>
      <sz val="10"/>
      <color rgb="FF005E51"/>
      <name val="Exo 2 Bold Expanded"/>
    </font>
    <font>
      <b/>
      <i/>
      <sz val="10"/>
      <color theme="1"/>
      <name val="Verdana"/>
      <family val="2"/>
    </font>
    <font>
      <sz val="13"/>
      <color rgb="FF000000"/>
      <name val="Myriad Pro"/>
      <family val="2"/>
    </font>
    <font>
      <sz val="13"/>
      <color theme="1"/>
      <name val="Myriad Pro"/>
      <family val="2"/>
    </font>
    <font>
      <sz val="13"/>
      <color theme="1" tint="0.499984740745262"/>
      <name val="Myriad Pro"/>
      <family val="2"/>
    </font>
    <font>
      <sz val="13"/>
      <color rgb="FF808080"/>
      <name val="Myriad Pro"/>
      <family val="2"/>
    </font>
    <font>
      <b/>
      <sz val="11"/>
      <color theme="0"/>
      <name val="Verdana"/>
      <family val="2"/>
      <charset val="238"/>
    </font>
    <font>
      <b/>
      <sz val="11"/>
      <color rgb="FFFF0000"/>
      <name val="Verdana"/>
      <family val="2"/>
      <charset val="238"/>
    </font>
    <font>
      <sz val="11"/>
      <name val="Verdana"/>
      <family val="2"/>
      <charset val="238"/>
    </font>
    <font>
      <b/>
      <sz val="11"/>
      <name val="Verdana"/>
      <family val="2"/>
      <charset val="238"/>
    </font>
    <font>
      <b/>
      <sz val="11"/>
      <color theme="1"/>
      <name val="Verdana"/>
      <family val="2"/>
      <charset val="238"/>
    </font>
    <font>
      <sz val="11"/>
      <color rgb="FFFF0000"/>
      <name val="Verdana"/>
      <family val="2"/>
      <charset val="238"/>
    </font>
    <font>
      <b/>
      <sz val="11"/>
      <color theme="1"/>
      <name val="Exo 2 Expanded"/>
      <family val="3"/>
    </font>
    <font>
      <b/>
      <sz val="10"/>
      <color theme="0"/>
      <name val="Exo 2 Expanded"/>
      <family val="3"/>
    </font>
    <font>
      <b/>
      <sz val="11"/>
      <name val="Exo 2 Expanded"/>
      <family val="3"/>
    </font>
    <font>
      <b/>
      <sz val="11"/>
      <color theme="0"/>
      <name val="Exo 2 Expanded"/>
      <family val="3"/>
    </font>
    <font>
      <b/>
      <sz val="11"/>
      <color rgb="FFFFFFFF"/>
      <name val="Exo 2 Expanded"/>
      <family val="3"/>
    </font>
  </fonts>
  <fills count="24">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theme="0"/>
        <bgColor indexed="64"/>
      </patternFill>
    </fill>
    <fill>
      <patternFill patternType="solid">
        <fgColor rgb="FFFFFFFF"/>
        <bgColor rgb="FF000000"/>
      </patternFill>
    </fill>
    <fill>
      <patternFill patternType="solid">
        <fgColor theme="1"/>
        <bgColor indexed="64"/>
      </patternFill>
    </fill>
    <fill>
      <patternFill patternType="solid">
        <fgColor rgb="FFD9D9D9"/>
        <bgColor rgb="FF000000"/>
      </patternFill>
    </fill>
    <fill>
      <patternFill patternType="solid">
        <fgColor theme="0" tint="-0.14999847407452621"/>
        <bgColor indexed="64"/>
      </patternFill>
    </fill>
    <fill>
      <patternFill patternType="solid">
        <fgColor rgb="FF004D40"/>
        <bgColor indexed="64"/>
      </patternFill>
    </fill>
    <fill>
      <patternFill patternType="solid">
        <fgColor theme="0" tint="-4.9989318521683403E-2"/>
        <bgColor indexed="64"/>
      </patternFill>
    </fill>
    <fill>
      <patternFill patternType="solid">
        <fgColor rgb="FFD9EEE0"/>
        <bgColor indexed="64"/>
      </patternFill>
    </fill>
    <fill>
      <patternFill patternType="solid">
        <fgColor rgb="FFF2F2F2"/>
        <bgColor rgb="FF000000"/>
      </patternFill>
    </fill>
    <fill>
      <patternFill patternType="solid">
        <fgColor rgb="FFD9EEE0"/>
        <bgColor rgb="FF000000"/>
      </patternFill>
    </fill>
    <fill>
      <patternFill patternType="solid">
        <fgColor rgb="FF004D40"/>
        <bgColor rgb="FF000000"/>
      </patternFill>
    </fill>
    <fill>
      <patternFill patternType="solid">
        <fgColor theme="0" tint="-4.9989318521683403E-2"/>
        <bgColor rgb="FF000000"/>
      </patternFill>
    </fill>
    <fill>
      <patternFill patternType="solid">
        <fgColor theme="1"/>
        <bgColor rgb="FF000000"/>
      </patternFill>
    </fill>
    <fill>
      <patternFill patternType="solid">
        <fgColor theme="0"/>
        <bgColor rgb="FF000000"/>
      </patternFill>
    </fill>
    <fill>
      <patternFill patternType="solid">
        <fgColor theme="1" tint="0.14999847407452621"/>
        <bgColor indexed="64"/>
      </patternFill>
    </fill>
    <fill>
      <patternFill patternType="solid">
        <fgColor theme="1" tint="0.14999847407452621"/>
        <bgColor rgb="FF000000"/>
      </patternFill>
    </fill>
    <fill>
      <patternFill patternType="solid">
        <fgColor theme="0" tint="-0.14999847407452621"/>
        <bgColor rgb="FF000000"/>
      </patternFill>
    </fill>
    <fill>
      <patternFill patternType="solid">
        <fgColor rgb="FFFF00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style="thin">
        <color auto="1"/>
      </right>
      <top/>
      <bottom/>
      <diagonal/>
    </border>
    <border>
      <left style="hair">
        <color auto="1"/>
      </left>
      <right/>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bottom style="hair">
        <color auto="1"/>
      </bottom>
      <diagonal/>
    </border>
    <border>
      <left/>
      <right style="hair">
        <color auto="1"/>
      </right>
      <top/>
      <bottom/>
      <diagonal/>
    </border>
    <border>
      <left style="thin">
        <color auto="1"/>
      </left>
      <right style="thin">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rgb="FF808080"/>
      </right>
      <top/>
      <bottom/>
      <diagonal/>
    </border>
    <border>
      <left/>
      <right/>
      <top style="thin">
        <color rgb="FF808080"/>
      </top>
      <bottom style="thin">
        <color rgb="FF808080"/>
      </bottom>
      <diagonal/>
    </border>
    <border>
      <left/>
      <right style="thin">
        <color rgb="FF808080"/>
      </right>
      <top style="thin">
        <color theme="1" tint="0.499984740745262"/>
      </top>
      <bottom style="thin">
        <color theme="1" tint="0.499984740745262"/>
      </bottom>
      <diagonal/>
    </border>
    <border>
      <left style="thin">
        <color theme="1" tint="0.499984740745262"/>
      </left>
      <right/>
      <top style="thin">
        <color theme="1" tint="0.499984740745262"/>
      </top>
      <bottom style="thin">
        <color rgb="FF808080"/>
      </bottom>
      <diagonal/>
    </border>
    <border>
      <left/>
      <right style="thin">
        <color rgb="FF808080"/>
      </right>
      <top style="thin">
        <color theme="1" tint="0.499984740745262"/>
      </top>
      <bottom style="thin">
        <color rgb="FF808080"/>
      </bottom>
      <diagonal/>
    </border>
    <border>
      <left style="thin">
        <color rgb="FF808080"/>
      </left>
      <right/>
      <top style="thin">
        <color rgb="FF808080"/>
      </top>
      <bottom style="thin">
        <color theme="1" tint="0.499984740745262"/>
      </bottom>
      <diagonal/>
    </border>
    <border>
      <left/>
      <right style="thin">
        <color theme="1" tint="0.499984740745262"/>
      </right>
      <top style="thin">
        <color rgb="FF808080"/>
      </top>
      <bottom style="thin">
        <color theme="1" tint="0.499984740745262"/>
      </bottom>
      <diagonal/>
    </border>
    <border>
      <left style="thin">
        <color rgb="FF808080"/>
      </left>
      <right/>
      <top style="thin">
        <color theme="1" tint="0.499984740745262"/>
      </top>
      <bottom style="thin">
        <color theme="1" tint="0.499984740745262"/>
      </bottom>
      <diagonal/>
    </border>
    <border>
      <left style="thin">
        <color theme="1" tint="0.499984740745262"/>
      </left>
      <right/>
      <top style="thin">
        <color rgb="FF808080"/>
      </top>
      <bottom style="thin">
        <color rgb="FF808080"/>
      </bottom>
      <diagonal/>
    </border>
  </borders>
  <cellStyleXfs count="87">
    <xf numFmtId="0" fontId="0" fillId="0" borderId="0"/>
    <xf numFmtId="0" fontId="61" fillId="0" borderId="0" applyNumberFormat="0" applyFill="0" applyBorder="0" applyAlignment="0" applyProtection="0">
      <alignment vertical="top"/>
      <protection locked="0"/>
    </xf>
    <xf numFmtId="0" fontId="4"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cellStyleXfs>
  <cellXfs count="570">
    <xf numFmtId="0" fontId="0" fillId="0" borderId="0" xfId="0"/>
    <xf numFmtId="0" fontId="24" fillId="6" borderId="0" xfId="0" applyFont="1" applyFill="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6" borderId="0" xfId="0" applyFont="1" applyFill="1" applyAlignment="1">
      <alignment horizontal="left" vertical="center"/>
    </xf>
    <xf numFmtId="0" fontId="26" fillId="6" borderId="0" xfId="0" applyFont="1" applyFill="1" applyAlignment="1">
      <alignment horizontal="center" vertical="center"/>
    </xf>
    <xf numFmtId="0" fontId="26"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left" vertical="center"/>
    </xf>
    <xf numFmtId="0" fontId="26" fillId="6" borderId="0" xfId="0" applyFont="1" applyFill="1" applyAlignment="1">
      <alignment vertical="center"/>
    </xf>
    <xf numFmtId="0" fontId="27" fillId="6" borderId="0" xfId="0" applyFont="1" applyFill="1" applyAlignment="1">
      <alignment horizontal="left" vertical="center"/>
    </xf>
    <xf numFmtId="0" fontId="24" fillId="6" borderId="0" xfId="0" applyFont="1" applyFill="1" applyAlignment="1">
      <alignment horizontal="left" vertical="center" shrinkToFit="1"/>
    </xf>
    <xf numFmtId="0" fontId="26" fillId="6" borderId="0" xfId="0" applyFont="1" applyFill="1" applyAlignment="1">
      <alignment horizontal="left" vertical="center" shrinkToFit="1"/>
    </xf>
    <xf numFmtId="0" fontId="24" fillId="0" borderId="0" xfId="0" applyFont="1" applyAlignment="1">
      <alignment horizontal="left" vertical="center" shrinkToFit="1"/>
    </xf>
    <xf numFmtId="0" fontId="29" fillId="7" borderId="0" xfId="0" applyFont="1" applyFill="1" applyAlignment="1">
      <alignment horizontal="left" vertical="center"/>
    </xf>
    <xf numFmtId="0" fontId="30" fillId="0" borderId="0" xfId="0" applyFont="1" applyAlignment="1">
      <alignment horizontal="left" vertical="center"/>
    </xf>
    <xf numFmtId="0" fontId="29" fillId="0" borderId="0" xfId="0" applyFont="1" applyAlignment="1">
      <alignment horizontal="left" vertical="center"/>
    </xf>
    <xf numFmtId="0" fontId="31" fillId="0" borderId="0" xfId="0" applyFont="1" applyAlignment="1">
      <alignment horizontal="left" vertical="center"/>
    </xf>
    <xf numFmtId="0" fontId="32" fillId="6" borderId="0" xfId="0" applyFont="1" applyFill="1" applyAlignment="1">
      <alignment horizontal="left" vertical="center" shrinkToFit="1"/>
    </xf>
    <xf numFmtId="0" fontId="32" fillId="6" borderId="0" xfId="0" applyFont="1" applyFill="1" applyAlignment="1">
      <alignment horizontal="center" vertical="center" shrinkToFit="1"/>
    </xf>
    <xf numFmtId="9" fontId="32" fillId="6" borderId="0" xfId="0" applyNumberFormat="1" applyFont="1" applyFill="1" applyAlignment="1">
      <alignment horizontal="center" vertical="center"/>
    </xf>
    <xf numFmtId="0" fontId="32" fillId="6" borderId="0" xfId="0" applyFont="1" applyFill="1" applyAlignment="1">
      <alignment horizontal="center" vertical="center"/>
    </xf>
    <xf numFmtId="164" fontId="32" fillId="6" borderId="0" xfId="0" applyNumberFormat="1" applyFont="1" applyFill="1" applyAlignment="1">
      <alignment horizontal="center" vertical="center"/>
    </xf>
    <xf numFmtId="164" fontId="26" fillId="0" borderId="0" xfId="0" applyNumberFormat="1" applyFont="1" applyAlignment="1">
      <alignment horizontal="center" vertical="center"/>
    </xf>
    <xf numFmtId="0" fontId="32" fillId="8" borderId="0" xfId="0" applyFont="1" applyFill="1" applyAlignment="1">
      <alignment horizontal="left" vertical="center"/>
    </xf>
    <xf numFmtId="9" fontId="26" fillId="0" borderId="0" xfId="0" applyNumberFormat="1" applyFont="1" applyAlignment="1">
      <alignment horizontal="center" vertical="center"/>
    </xf>
    <xf numFmtId="9" fontId="26" fillId="6" borderId="0" xfId="0" applyNumberFormat="1" applyFont="1" applyFill="1" applyAlignment="1">
      <alignment horizontal="center" vertical="center"/>
    </xf>
    <xf numFmtId="164" fontId="26" fillId="6" borderId="0" xfId="0" applyNumberFormat="1" applyFont="1" applyFill="1" applyAlignment="1">
      <alignment horizontal="center" vertical="center"/>
    </xf>
    <xf numFmtId="0" fontId="26" fillId="6" borderId="0" xfId="0" applyFont="1" applyFill="1" applyAlignment="1">
      <alignment horizontal="center" vertical="center" wrapText="1" shrinkToFit="1"/>
    </xf>
    <xf numFmtId="165" fontId="26" fillId="6" borderId="32" xfId="0" applyNumberFormat="1" applyFont="1" applyFill="1" applyBorder="1" applyAlignment="1" applyProtection="1">
      <alignment vertical="center"/>
      <protection locked="0"/>
    </xf>
    <xf numFmtId="0" fontId="33" fillId="7" borderId="0" xfId="0" applyFont="1" applyFill="1" applyAlignment="1">
      <alignment horizontal="left" vertical="center"/>
    </xf>
    <xf numFmtId="0" fontId="5" fillId="0" borderId="0" xfId="2" applyFont="1"/>
    <xf numFmtId="0" fontId="35" fillId="6" borderId="0" xfId="0" applyFont="1" applyFill="1" applyAlignment="1">
      <alignment horizontal="left" vertical="center"/>
    </xf>
    <xf numFmtId="0" fontId="35" fillId="0" borderId="0" xfId="0" applyFont="1" applyAlignment="1">
      <alignment horizontal="left" vertical="center"/>
    </xf>
    <xf numFmtId="0" fontId="37" fillId="0" borderId="0" xfId="0" applyFont="1"/>
    <xf numFmtId="0" fontId="32" fillId="11" borderId="0" xfId="0" applyFont="1" applyFill="1" applyAlignment="1">
      <alignment vertical="center"/>
    </xf>
    <xf numFmtId="0" fontId="32" fillId="11" borderId="0" xfId="0" applyFont="1" applyFill="1" applyAlignment="1">
      <alignment vertical="center" shrinkToFit="1"/>
    </xf>
    <xf numFmtId="0" fontId="34" fillId="11" borderId="0" xfId="0" applyFont="1" applyFill="1" applyAlignment="1">
      <alignment vertical="center"/>
    </xf>
    <xf numFmtId="165" fontId="25" fillId="6" borderId="32" xfId="0" applyNumberFormat="1" applyFont="1" applyFill="1" applyBorder="1" applyAlignment="1" applyProtection="1">
      <alignment horizontal="center" vertical="center" shrinkToFit="1"/>
      <protection locked="0"/>
    </xf>
    <xf numFmtId="0" fontId="25" fillId="6" borderId="0" xfId="0" applyFont="1" applyFill="1" applyAlignment="1">
      <alignment vertical="center" shrinkToFit="1"/>
    </xf>
    <xf numFmtId="0" fontId="25" fillId="6" borderId="0" xfId="0" applyFont="1" applyFill="1" applyAlignment="1">
      <alignment horizontal="left" vertical="center" shrinkToFit="1"/>
    </xf>
    <xf numFmtId="0" fontId="38" fillId="6" borderId="0" xfId="0" applyFont="1" applyFill="1" applyAlignment="1">
      <alignment horizontal="left" vertical="center" shrinkToFit="1"/>
    </xf>
    <xf numFmtId="0" fontId="44" fillId="8" borderId="0" xfId="0" applyFont="1" applyFill="1" applyAlignment="1">
      <alignment horizontal="left" vertical="center" shrinkToFit="1"/>
    </xf>
    <xf numFmtId="0" fontId="25" fillId="0" borderId="0" xfId="0" applyFont="1" applyAlignment="1">
      <alignment horizontal="left" vertical="center" shrinkToFit="1"/>
    </xf>
    <xf numFmtId="164" fontId="25" fillId="0" borderId="0" xfId="0" applyNumberFormat="1" applyFont="1" applyAlignment="1">
      <alignment horizontal="center" vertical="center" shrinkToFit="1"/>
    </xf>
    <xf numFmtId="0" fontId="25" fillId="6" borderId="0" xfId="0" applyFont="1" applyFill="1" applyAlignment="1">
      <alignment horizontal="center" vertical="center" shrinkToFit="1"/>
    </xf>
    <xf numFmtId="0" fontId="38" fillId="6" borderId="0" xfId="0" applyFont="1" applyFill="1" applyAlignment="1">
      <alignment vertical="center" shrinkToFit="1"/>
    </xf>
    <xf numFmtId="0" fontId="30" fillId="7" borderId="0" xfId="0" applyFont="1" applyFill="1" applyAlignment="1">
      <alignment vertical="center" shrinkToFit="1"/>
    </xf>
    <xf numFmtId="0" fontId="30" fillId="7" borderId="0" xfId="0" applyFont="1" applyFill="1" applyAlignment="1">
      <alignment horizontal="left" vertical="center" shrinkToFit="1"/>
    </xf>
    <xf numFmtId="0" fontId="50" fillId="7" borderId="0" xfId="0" applyFont="1" applyFill="1" applyAlignment="1">
      <alignment horizontal="left" vertical="center" shrinkToFit="1"/>
    </xf>
    <xf numFmtId="0" fontId="30" fillId="0" borderId="0" xfId="0" applyFont="1" applyAlignment="1">
      <alignment horizontal="left" vertical="center" shrinkToFit="1"/>
    </xf>
    <xf numFmtId="0" fontId="49" fillId="6" borderId="0" xfId="0" applyFont="1" applyFill="1" applyAlignment="1">
      <alignment vertical="center" shrinkToFit="1"/>
    </xf>
    <xf numFmtId="9" fontId="48" fillId="6" borderId="0" xfId="0" applyNumberFormat="1" applyFont="1" applyFill="1" applyAlignment="1">
      <alignment horizontal="center" vertical="center" shrinkToFit="1"/>
    </xf>
    <xf numFmtId="164" fontId="48" fillId="6" borderId="0" xfId="0" applyNumberFormat="1" applyFont="1" applyFill="1" applyAlignment="1">
      <alignment horizontal="center" vertical="center" shrinkToFit="1"/>
    </xf>
    <xf numFmtId="9" fontId="25" fillId="6" borderId="0" xfId="0" applyNumberFormat="1" applyFont="1" applyFill="1" applyAlignment="1">
      <alignment horizontal="center" vertical="center" shrinkToFit="1"/>
    </xf>
    <xf numFmtId="164" fontId="25" fillId="6" borderId="0" xfId="0" applyNumberFormat="1" applyFont="1" applyFill="1" applyAlignment="1">
      <alignment horizontal="center" vertical="center" shrinkToFit="1"/>
    </xf>
    <xf numFmtId="0" fontId="49" fillId="7" borderId="0" xfId="0" applyFont="1" applyFill="1" applyAlignment="1">
      <alignment vertical="center" shrinkToFit="1"/>
    </xf>
    <xf numFmtId="0" fontId="50" fillId="7" borderId="0" xfId="0" applyFont="1" applyFill="1" applyAlignment="1">
      <alignment vertical="center" shrinkToFit="1"/>
    </xf>
    <xf numFmtId="0" fontId="30" fillId="7" borderId="0" xfId="0" applyFont="1" applyFill="1" applyAlignment="1">
      <alignment horizontal="center" vertical="center" shrinkToFit="1"/>
    </xf>
    <xf numFmtId="9" fontId="52" fillId="7" borderId="0" xfId="0" applyNumberFormat="1" applyFont="1" applyFill="1" applyAlignment="1">
      <alignment horizontal="center" vertical="center" shrinkToFit="1"/>
    </xf>
    <xf numFmtId="164" fontId="52" fillId="7" borderId="0" xfId="0" applyNumberFormat="1" applyFont="1" applyFill="1" applyAlignment="1">
      <alignment horizontal="center" vertical="center" shrinkToFit="1"/>
    </xf>
    <xf numFmtId="9" fontId="30" fillId="7" borderId="0" xfId="0" applyNumberFormat="1" applyFont="1" applyFill="1" applyAlignment="1">
      <alignment horizontal="center" vertical="center" shrinkToFit="1"/>
    </xf>
    <xf numFmtId="164" fontId="30" fillId="7" borderId="0" xfId="0" applyNumberFormat="1" applyFont="1" applyFill="1" applyAlignment="1">
      <alignment horizontal="center" vertical="center" shrinkToFit="1"/>
    </xf>
    <xf numFmtId="0" fontId="44" fillId="6" borderId="0" xfId="0" applyFont="1" applyFill="1" applyAlignment="1">
      <alignment vertical="center" shrinkToFit="1"/>
    </xf>
    <xf numFmtId="0" fontId="44" fillId="6" borderId="0" xfId="0" applyFont="1" applyFill="1" applyAlignment="1">
      <alignment horizontal="left" vertical="center" shrinkToFit="1"/>
    </xf>
    <xf numFmtId="0" fontId="44" fillId="6" borderId="0" xfId="0" applyFont="1" applyFill="1" applyAlignment="1">
      <alignment horizontal="center" vertical="center" shrinkToFit="1"/>
    </xf>
    <xf numFmtId="9" fontId="44" fillId="6" borderId="0" xfId="0" applyNumberFormat="1" applyFont="1" applyFill="1" applyAlignment="1">
      <alignment horizontal="center" vertical="center" shrinkToFit="1"/>
    </xf>
    <xf numFmtId="164" fontId="44" fillId="6" borderId="0" xfId="0" applyNumberFormat="1" applyFont="1" applyFill="1" applyAlignment="1">
      <alignment horizontal="center" vertical="center" shrinkToFit="1"/>
    </xf>
    <xf numFmtId="0" fontId="25" fillId="0" borderId="0" xfId="0" applyFont="1" applyAlignment="1">
      <alignment vertical="center" shrinkToFit="1"/>
    </xf>
    <xf numFmtId="0" fontId="38" fillId="0" borderId="0" xfId="0" applyFont="1" applyAlignment="1">
      <alignment horizontal="left" vertical="center" shrinkToFit="1"/>
    </xf>
    <xf numFmtId="0" fontId="9" fillId="6" borderId="0" xfId="2" applyFont="1" applyFill="1" applyAlignment="1">
      <alignment vertical="center"/>
    </xf>
    <xf numFmtId="0" fontId="9" fillId="2" borderId="0" xfId="2" applyFont="1" applyFill="1" applyAlignment="1">
      <alignment vertical="center"/>
    </xf>
    <xf numFmtId="0" fontId="9" fillId="0" borderId="0" xfId="2" applyFont="1" applyAlignment="1">
      <alignment vertical="center"/>
    </xf>
    <xf numFmtId="0" fontId="8" fillId="12" borderId="1" xfId="2" applyFont="1" applyFill="1" applyBorder="1" applyAlignment="1" applyProtection="1">
      <alignment horizontal="center" vertical="center"/>
      <protection locked="0"/>
    </xf>
    <xf numFmtId="0" fontId="9" fillId="10" borderId="0" xfId="2" applyFont="1" applyFill="1" applyAlignment="1">
      <alignment vertical="center"/>
    </xf>
    <xf numFmtId="0" fontId="17" fillId="2" borderId="0" xfId="2" applyFont="1" applyFill="1" applyAlignment="1">
      <alignment vertical="center"/>
    </xf>
    <xf numFmtId="0" fontId="17" fillId="2" borderId="0" xfId="2" applyFont="1" applyFill="1" applyAlignment="1">
      <alignment horizontal="right" vertical="center"/>
    </xf>
    <xf numFmtId="0" fontId="9" fillId="6" borderId="0" xfId="2" applyFont="1" applyFill="1" applyAlignment="1">
      <alignment horizontal="center" vertical="center"/>
    </xf>
    <xf numFmtId="0" fontId="9" fillId="12" borderId="0" xfId="2" applyFont="1" applyFill="1" applyAlignment="1">
      <alignment vertical="center"/>
    </xf>
    <xf numFmtId="0" fontId="67" fillId="12" borderId="0" xfId="2" applyFont="1" applyFill="1" applyAlignment="1">
      <alignment horizontal="left" vertical="center"/>
    </xf>
    <xf numFmtId="0" fontId="67" fillId="12" borderId="0" xfId="2" applyFont="1" applyFill="1" applyAlignment="1">
      <alignment vertical="center"/>
    </xf>
    <xf numFmtId="0" fontId="68" fillId="12" borderId="0" xfId="2" applyFont="1" applyFill="1" applyAlignment="1">
      <alignment vertical="top" wrapText="1" shrinkToFit="1"/>
    </xf>
    <xf numFmtId="0" fontId="69" fillId="20" borderId="13" xfId="2" applyFont="1" applyFill="1" applyBorder="1" applyAlignment="1">
      <alignment horizontal="center" vertical="center"/>
    </xf>
    <xf numFmtId="0" fontId="46" fillId="11" borderId="0" xfId="2" applyFont="1" applyFill="1" applyAlignment="1">
      <alignment vertical="center"/>
    </xf>
    <xf numFmtId="0" fontId="23" fillId="6" borderId="0" xfId="2" applyFont="1" applyFill="1" applyAlignment="1">
      <alignment vertical="center"/>
    </xf>
    <xf numFmtId="0" fontId="8" fillId="13" borderId="0" xfId="2" applyFont="1" applyFill="1" applyAlignment="1">
      <alignment vertical="center"/>
    </xf>
    <xf numFmtId="0" fontId="8" fillId="13" borderId="37" xfId="0" applyFont="1" applyFill="1" applyBorder="1" applyAlignment="1">
      <alignment horizontal="center" vertical="center" shrinkToFit="1"/>
    </xf>
    <xf numFmtId="0" fontId="49" fillId="6" borderId="0" xfId="0" applyFont="1" applyFill="1" applyAlignment="1">
      <alignment horizontal="left" vertical="center" shrinkToFit="1"/>
    </xf>
    <xf numFmtId="0" fontId="9" fillId="11" borderId="0" xfId="2" applyFont="1" applyFill="1" applyAlignment="1">
      <alignment vertical="center"/>
    </xf>
    <xf numFmtId="0" fontId="58" fillId="19" borderId="0" xfId="2" applyFont="1" applyFill="1" applyAlignment="1">
      <alignment vertical="center"/>
    </xf>
    <xf numFmtId="0" fontId="8" fillId="6" borderId="0" xfId="2" applyFont="1" applyFill="1" applyAlignment="1">
      <alignment vertical="center"/>
    </xf>
    <xf numFmtId="0" fontId="9" fillId="13" borderId="0" xfId="2" applyFont="1" applyFill="1" applyAlignment="1">
      <alignment vertical="center"/>
    </xf>
    <xf numFmtId="0" fontId="9" fillId="13" borderId="0" xfId="2" applyFont="1" applyFill="1" applyAlignment="1">
      <alignment horizontal="center" vertical="center"/>
    </xf>
    <xf numFmtId="0" fontId="13" fillId="3" borderId="0" xfId="2" applyFont="1" applyFill="1" applyAlignment="1">
      <alignment horizontal="center" vertical="center"/>
    </xf>
    <xf numFmtId="0" fontId="9" fillId="0" borderId="0" xfId="2" applyFont="1" applyAlignment="1">
      <alignment horizontal="center" vertical="center"/>
    </xf>
    <xf numFmtId="0" fontId="9" fillId="4" borderId="0" xfId="2" applyFont="1" applyFill="1" applyAlignment="1">
      <alignment vertical="center"/>
    </xf>
    <xf numFmtId="0" fontId="13" fillId="5" borderId="0" xfId="2" applyFont="1" applyFill="1" applyAlignment="1">
      <alignment horizontal="center" vertical="center"/>
    </xf>
    <xf numFmtId="0" fontId="9" fillId="5" borderId="0" xfId="2" applyFont="1" applyFill="1" applyAlignment="1">
      <alignment horizontal="center" vertical="center"/>
    </xf>
    <xf numFmtId="0" fontId="9" fillId="5" borderId="0" xfId="2" applyFont="1" applyFill="1" applyAlignment="1">
      <alignment vertical="center"/>
    </xf>
    <xf numFmtId="0" fontId="14" fillId="0" borderId="1" xfId="2" applyFont="1" applyBorder="1" applyAlignment="1">
      <alignment horizontal="center" vertical="center"/>
    </xf>
    <xf numFmtId="0" fontId="13" fillId="3" borderId="0" xfId="2" applyFont="1" applyFill="1" applyAlignment="1">
      <alignment vertical="center"/>
    </xf>
    <xf numFmtId="0" fontId="59" fillId="20" borderId="0" xfId="2" applyFont="1" applyFill="1" applyAlignment="1">
      <alignment vertical="center"/>
    </xf>
    <xf numFmtId="0" fontId="13" fillId="6" borderId="0" xfId="2" applyFont="1" applyFill="1" applyAlignment="1">
      <alignment vertical="center"/>
    </xf>
    <xf numFmtId="0" fontId="16" fillId="10" borderId="2" xfId="2" applyFont="1" applyFill="1" applyBorder="1" applyAlignment="1">
      <alignment vertical="center"/>
    </xf>
    <xf numFmtId="0" fontId="16" fillId="10" borderId="3" xfId="2" applyFont="1" applyFill="1" applyBorder="1" applyAlignment="1">
      <alignment vertical="center"/>
    </xf>
    <xf numFmtId="164" fontId="25" fillId="6" borderId="0" xfId="0" applyNumberFormat="1" applyFont="1" applyFill="1" applyAlignment="1">
      <alignment horizontal="left" vertical="center" shrinkToFit="1"/>
    </xf>
    <xf numFmtId="164" fontId="30" fillId="7" borderId="0" xfId="0" applyNumberFormat="1" applyFont="1" applyFill="1" applyAlignment="1">
      <alignment horizontal="left" vertical="center" shrinkToFit="1"/>
    </xf>
    <xf numFmtId="164" fontId="25" fillId="0" borderId="0" xfId="0" applyNumberFormat="1" applyFont="1" applyAlignment="1">
      <alignment horizontal="left" vertical="center" shrinkToFit="1"/>
    </xf>
    <xf numFmtId="0" fontId="8" fillId="12" borderId="37" xfId="0" applyFont="1" applyFill="1" applyBorder="1" applyAlignment="1" applyProtection="1">
      <alignment vertical="center" shrinkToFit="1"/>
      <protection locked="0"/>
    </xf>
    <xf numFmtId="165" fontId="8" fillId="12" borderId="37" xfId="0" applyNumberFormat="1" applyFont="1" applyFill="1" applyBorder="1" applyAlignment="1">
      <alignment vertical="center" shrinkToFit="1"/>
    </xf>
    <xf numFmtId="0" fontId="50" fillId="19" borderId="0" xfId="0" applyFont="1" applyFill="1" applyAlignment="1">
      <alignment horizontal="left" vertical="center" shrinkToFit="1"/>
    </xf>
    <xf numFmtId="0" fontId="30" fillId="19" borderId="0" xfId="0" applyFont="1" applyFill="1" applyAlignment="1">
      <alignment horizontal="left" vertical="center" shrinkToFit="1"/>
    </xf>
    <xf numFmtId="0" fontId="24" fillId="6" borderId="0" xfId="0" applyFont="1" applyFill="1" applyAlignment="1">
      <alignment horizontal="right" vertical="center"/>
    </xf>
    <xf numFmtId="0" fontId="24" fillId="11" borderId="0" xfId="0" applyFont="1" applyFill="1" applyAlignment="1">
      <alignment horizontal="left" vertical="center"/>
    </xf>
    <xf numFmtId="0" fontId="24" fillId="6" borderId="0" xfId="0" applyFont="1" applyFill="1" applyAlignment="1">
      <alignment vertical="center"/>
    </xf>
    <xf numFmtId="0" fontId="39" fillId="6" borderId="0" xfId="0" applyFont="1" applyFill="1" applyAlignment="1">
      <alignment horizontal="right" vertical="center"/>
    </xf>
    <xf numFmtId="0" fontId="25" fillId="6" borderId="0" xfId="0" applyFont="1" applyFill="1" applyAlignment="1">
      <alignment vertical="center"/>
    </xf>
    <xf numFmtId="0" fontId="26" fillId="6" borderId="0" xfId="0" applyFont="1" applyFill="1" applyAlignment="1">
      <alignment horizontal="right" vertical="center"/>
    </xf>
    <xf numFmtId="0" fontId="25" fillId="6" borderId="0" xfId="0" applyFont="1" applyFill="1" applyAlignment="1">
      <alignment horizontal="left" vertical="center"/>
    </xf>
    <xf numFmtId="0" fontId="9" fillId="6" borderId="0" xfId="0" applyFont="1" applyFill="1" applyAlignment="1">
      <alignment horizontal="center" vertical="center"/>
    </xf>
    <xf numFmtId="0" fontId="27" fillId="6" borderId="0" xfId="0" applyFont="1" applyFill="1" applyAlignment="1">
      <alignment horizontal="right" vertical="center"/>
    </xf>
    <xf numFmtId="0" fontId="38" fillId="6" borderId="0" xfId="0" applyFont="1" applyFill="1" applyAlignment="1">
      <alignment horizontal="left" vertical="center"/>
    </xf>
    <xf numFmtId="0" fontId="25" fillId="6" borderId="33" xfId="0" applyFont="1" applyFill="1" applyBorder="1" applyAlignment="1">
      <alignment horizontal="left" vertical="center" shrinkToFit="1"/>
    </xf>
    <xf numFmtId="0" fontId="25" fillId="6" borderId="34" xfId="0" applyFont="1" applyFill="1" applyBorder="1" applyAlignment="1">
      <alignment horizontal="left" vertical="center" shrinkToFit="1"/>
    </xf>
    <xf numFmtId="0" fontId="8" fillId="6" borderId="0" xfId="0" applyFont="1" applyFill="1" applyAlignment="1">
      <alignment horizontal="center" vertical="center"/>
    </xf>
    <xf numFmtId="0" fontId="24" fillId="0" borderId="0" xfId="0" applyFont="1" applyAlignment="1">
      <alignment horizontal="right" vertical="center"/>
    </xf>
    <xf numFmtId="0" fontId="53" fillId="19" borderId="0" xfId="0" applyFont="1" applyFill="1" applyAlignment="1">
      <alignment horizontal="left" vertical="center" shrinkToFit="1"/>
    </xf>
    <xf numFmtId="0" fontId="53" fillId="19" borderId="0" xfId="0" applyFont="1" applyFill="1" applyAlignment="1">
      <alignment horizontal="center" vertical="center" shrinkToFit="1"/>
    </xf>
    <xf numFmtId="164" fontId="53" fillId="19" borderId="0" xfId="0" applyNumberFormat="1" applyFont="1" applyFill="1" applyAlignment="1">
      <alignment horizontal="center" vertical="center" shrinkToFit="1"/>
    </xf>
    <xf numFmtId="0" fontId="30" fillId="6" borderId="0" xfId="0" applyFont="1" applyFill="1" applyAlignment="1">
      <alignment horizontal="left" vertical="center" shrinkToFit="1"/>
    </xf>
    <xf numFmtId="0" fontId="10" fillId="6" borderId="0" xfId="0" applyFont="1" applyFill="1" applyAlignment="1">
      <alignment horizontal="left" vertical="center" shrinkToFit="1"/>
    </xf>
    <xf numFmtId="9" fontId="8" fillId="6" borderId="0" xfId="0" applyNumberFormat="1" applyFont="1" applyFill="1" applyAlignment="1">
      <alignment horizontal="center" vertical="center" shrinkToFit="1"/>
    </xf>
    <xf numFmtId="0" fontId="8" fillId="6" borderId="0" xfId="0" applyFont="1" applyFill="1" applyAlignment="1">
      <alignment horizontal="center" vertical="center" shrinkToFit="1"/>
    </xf>
    <xf numFmtId="164" fontId="8" fillId="6" borderId="0" xfId="0" applyNumberFormat="1" applyFont="1" applyFill="1" applyAlignment="1">
      <alignment horizontal="center" vertical="center" shrinkToFit="1"/>
    </xf>
    <xf numFmtId="0" fontId="73" fillId="0" borderId="0" xfId="0" applyFont="1"/>
    <xf numFmtId="0" fontId="73" fillId="0" borderId="0" xfId="0" applyFont="1" applyAlignment="1">
      <alignment horizontal="center" vertical="center"/>
    </xf>
    <xf numFmtId="166" fontId="74" fillId="0" borderId="0" xfId="0" applyNumberFormat="1" applyFont="1" applyAlignment="1">
      <alignment horizontal="center" vertical="center"/>
    </xf>
    <xf numFmtId="10" fontId="37" fillId="0" borderId="0" xfId="0" applyNumberFormat="1" applyFont="1"/>
    <xf numFmtId="10" fontId="26" fillId="0" borderId="0" xfId="0" applyNumberFormat="1" applyFont="1" applyAlignment="1">
      <alignment horizontal="center" vertical="center"/>
    </xf>
    <xf numFmtId="10" fontId="0" fillId="0" borderId="0" xfId="0" applyNumberFormat="1"/>
    <xf numFmtId="10" fontId="8" fillId="6" borderId="0" xfId="0" applyNumberFormat="1" applyFont="1" applyFill="1" applyAlignment="1">
      <alignment horizontal="center" vertical="center" shrinkToFit="1"/>
    </xf>
    <xf numFmtId="10" fontId="38" fillId="6" borderId="0" xfId="0" applyNumberFormat="1" applyFont="1" applyFill="1" applyAlignment="1">
      <alignment horizontal="center" vertical="center" shrinkToFit="1"/>
    </xf>
    <xf numFmtId="0" fontId="75" fillId="9" borderId="0" xfId="0" applyFont="1" applyFill="1" applyAlignment="1">
      <alignment vertical="center" wrapText="1" shrinkToFit="1"/>
    </xf>
    <xf numFmtId="0" fontId="76" fillId="6" borderId="0" xfId="0" applyFont="1" applyFill="1" applyAlignment="1">
      <alignment horizontal="left" vertical="center"/>
    </xf>
    <xf numFmtId="0" fontId="9" fillId="6" borderId="0" xfId="0" applyFont="1" applyFill="1" applyAlignment="1">
      <alignment horizontal="left" vertical="center"/>
    </xf>
    <xf numFmtId="0" fontId="47" fillId="12" borderId="0" xfId="0" applyFont="1" applyFill="1" applyAlignment="1">
      <alignment horizontal="left" vertical="center" shrinkToFit="1"/>
    </xf>
    <xf numFmtId="0" fontId="47" fillId="12" borderId="38" xfId="0" applyFont="1" applyFill="1" applyBorder="1" applyAlignment="1">
      <alignment horizontal="left" vertical="center" shrinkToFit="1"/>
    </xf>
    <xf numFmtId="9" fontId="38" fillId="6" borderId="0" xfId="0" applyNumberFormat="1" applyFont="1" applyFill="1" applyAlignment="1">
      <alignment horizontal="center" vertical="center" shrinkToFit="1"/>
    </xf>
    <xf numFmtId="10" fontId="52" fillId="14" borderId="35" xfId="0" applyNumberFormat="1" applyFont="1" applyFill="1" applyBorder="1" applyAlignment="1">
      <alignment horizontal="center" vertical="center" shrinkToFit="1"/>
    </xf>
    <xf numFmtId="0" fontId="25" fillId="12" borderId="33" xfId="0" applyFont="1" applyFill="1" applyBorder="1" applyAlignment="1" applyProtection="1">
      <alignment horizontal="left" vertical="center" shrinkToFit="1"/>
      <protection locked="0"/>
    </xf>
    <xf numFmtId="0" fontId="25" fillId="12" borderId="34" xfId="0" applyFont="1" applyFill="1" applyBorder="1" applyAlignment="1" applyProtection="1">
      <alignment horizontal="left" vertical="center" shrinkToFit="1"/>
      <protection locked="0"/>
    </xf>
    <xf numFmtId="10" fontId="52" fillId="17" borderId="35" xfId="0" applyNumberFormat="1" applyFont="1" applyFill="1" applyBorder="1" applyAlignment="1">
      <alignment horizontal="center" vertical="center" shrinkToFit="1"/>
    </xf>
    <xf numFmtId="10" fontId="52" fillId="17" borderId="36" xfId="0" applyNumberFormat="1" applyFont="1" applyFill="1" applyBorder="1" applyAlignment="1">
      <alignment horizontal="center" vertical="center" shrinkToFit="1"/>
    </xf>
    <xf numFmtId="164" fontId="48" fillId="12" borderId="33" xfId="0" applyNumberFormat="1" applyFont="1" applyFill="1" applyBorder="1" applyAlignment="1">
      <alignment horizontal="center" vertical="center" shrinkToFit="1"/>
    </xf>
    <xf numFmtId="164" fontId="48" fillId="12" borderId="34" xfId="0" applyNumberFormat="1" applyFont="1" applyFill="1" applyBorder="1" applyAlignment="1">
      <alignment horizontal="center" vertical="center" shrinkToFit="1"/>
    </xf>
    <xf numFmtId="0" fontId="79" fillId="12" borderId="0" xfId="0" applyFont="1" applyFill="1" applyAlignment="1">
      <alignment horizontal="left" vertical="center" shrinkToFit="1"/>
    </xf>
    <xf numFmtId="0" fontId="79" fillId="12" borderId="38" xfId="0" applyFont="1" applyFill="1" applyBorder="1" applyAlignment="1">
      <alignment horizontal="left" vertical="center" shrinkToFit="1"/>
    </xf>
    <xf numFmtId="164" fontId="25" fillId="12" borderId="32" xfId="0" applyNumberFormat="1" applyFont="1" applyFill="1" applyBorder="1" applyAlignment="1">
      <alignment horizontal="center" vertical="center" shrinkToFit="1"/>
    </xf>
    <xf numFmtId="0" fontId="25" fillId="6" borderId="33" xfId="0" applyFont="1" applyFill="1" applyBorder="1" applyAlignment="1" applyProtection="1">
      <alignment horizontal="left" vertical="center" shrinkToFit="1"/>
      <protection locked="0"/>
    </xf>
    <xf numFmtId="0" fontId="25" fillId="6" borderId="34" xfId="0" applyFont="1" applyFill="1" applyBorder="1" applyAlignment="1" applyProtection="1">
      <alignment horizontal="left" vertical="center" shrinkToFit="1"/>
      <protection locked="0"/>
    </xf>
    <xf numFmtId="164" fontId="30" fillId="14" borderId="35" xfId="0" applyNumberFormat="1" applyFont="1" applyFill="1" applyBorder="1" applyAlignment="1">
      <alignment horizontal="center" vertical="center" shrinkToFit="1"/>
    </xf>
    <xf numFmtId="164" fontId="30" fillId="14" borderId="36" xfId="0" applyNumberFormat="1" applyFont="1" applyFill="1" applyBorder="1" applyAlignment="1">
      <alignment horizontal="center" vertical="center" shrinkToFit="1"/>
    </xf>
    <xf numFmtId="0" fontId="25" fillId="12" borderId="38" xfId="0" applyFont="1" applyFill="1" applyBorder="1" applyAlignment="1">
      <alignment vertical="center" shrinkToFit="1"/>
    </xf>
    <xf numFmtId="164" fontId="0" fillId="0" borderId="0" xfId="0" applyNumberFormat="1"/>
    <xf numFmtId="10" fontId="52" fillId="22" borderId="35" xfId="0" applyNumberFormat="1" applyFont="1" applyFill="1" applyBorder="1" applyAlignment="1">
      <alignment horizontal="center" vertical="center" shrinkToFit="1"/>
    </xf>
    <xf numFmtId="10" fontId="52" fillId="22" borderId="36" xfId="0" applyNumberFormat="1" applyFont="1" applyFill="1" applyBorder="1" applyAlignment="1">
      <alignment horizontal="center" vertical="center" shrinkToFit="1"/>
    </xf>
    <xf numFmtId="0" fontId="47" fillId="10" borderId="0" xfId="0" applyFont="1" applyFill="1" applyAlignment="1">
      <alignment horizontal="left" vertical="center" shrinkToFit="1"/>
    </xf>
    <xf numFmtId="0" fontId="47" fillId="10" borderId="38" xfId="0" applyFont="1" applyFill="1" applyBorder="1" applyAlignment="1">
      <alignment horizontal="left" vertical="center" shrinkToFit="1"/>
    </xf>
    <xf numFmtId="0" fontId="25" fillId="10" borderId="33" xfId="0" applyFont="1" applyFill="1" applyBorder="1" applyAlignment="1">
      <alignment horizontal="left" vertical="center" shrinkToFit="1"/>
    </xf>
    <xf numFmtId="0" fontId="25" fillId="10" borderId="34" xfId="0" applyFont="1" applyFill="1" applyBorder="1" applyAlignment="1">
      <alignment horizontal="left" vertical="center" shrinkToFit="1"/>
    </xf>
    <xf numFmtId="0" fontId="79" fillId="10" borderId="0" xfId="0" applyFont="1" applyFill="1" applyAlignment="1">
      <alignment horizontal="left" vertical="center" shrinkToFit="1"/>
    </xf>
    <xf numFmtId="0" fontId="79" fillId="10" borderId="38" xfId="0" applyFont="1" applyFill="1" applyBorder="1" applyAlignment="1">
      <alignment horizontal="left" vertical="center" shrinkToFit="1"/>
    </xf>
    <xf numFmtId="164" fontId="48" fillId="10" borderId="33" xfId="0" applyNumberFormat="1" applyFont="1" applyFill="1" applyBorder="1" applyAlignment="1">
      <alignment horizontal="center" vertical="center" shrinkToFit="1"/>
    </xf>
    <xf numFmtId="164" fontId="48" fillId="10" borderId="34" xfId="0" applyNumberFormat="1" applyFont="1" applyFill="1" applyBorder="1" applyAlignment="1">
      <alignment horizontal="center" vertical="center" shrinkToFit="1"/>
    </xf>
    <xf numFmtId="0" fontId="84" fillId="8" borderId="0" xfId="0" applyFont="1" applyFill="1"/>
    <xf numFmtId="0" fontId="84" fillId="8" borderId="0" xfId="0" applyFont="1" applyFill="1" applyAlignment="1">
      <alignment horizontal="center"/>
    </xf>
    <xf numFmtId="0" fontId="85" fillId="8" borderId="0" xfId="0" applyFont="1" applyFill="1" applyAlignment="1">
      <alignment horizontal="center"/>
    </xf>
    <xf numFmtId="0" fontId="86" fillId="0" borderId="0" xfId="0" applyFont="1"/>
    <xf numFmtId="0" fontId="86" fillId="0" borderId="0" xfId="0" applyFont="1" applyAlignment="1">
      <alignment horizontal="right"/>
    </xf>
    <xf numFmtId="166" fontId="87" fillId="0" borderId="0" xfId="0" applyNumberFormat="1" applyFont="1" applyAlignment="1">
      <alignment horizontal="center" vertical="center"/>
    </xf>
    <xf numFmtId="0" fontId="86" fillId="0" borderId="0" xfId="0" applyFont="1" applyAlignment="1">
      <alignment horizontal="center"/>
    </xf>
    <xf numFmtId="0" fontId="86" fillId="0" borderId="0" xfId="0" applyFont="1" applyAlignment="1">
      <alignment horizontal="left"/>
    </xf>
    <xf numFmtId="0" fontId="89" fillId="0" borderId="0" xfId="0" applyFont="1" applyAlignment="1">
      <alignment horizontal="left"/>
    </xf>
    <xf numFmtId="168" fontId="86" fillId="0" borderId="0" xfId="0" applyNumberFormat="1" applyFont="1"/>
    <xf numFmtId="0" fontId="86" fillId="0" borderId="0" xfId="0" applyFont="1" applyAlignment="1">
      <alignment horizontal="center" vertical="center"/>
    </xf>
    <xf numFmtId="0" fontId="89" fillId="0" borderId="0" xfId="0" applyFont="1"/>
    <xf numFmtId="0" fontId="89" fillId="0" borderId="0" xfId="0" applyFont="1" applyAlignment="1">
      <alignment horizontal="center" vertical="center"/>
    </xf>
    <xf numFmtId="0" fontId="89" fillId="0" borderId="0" xfId="0" applyFont="1" applyAlignment="1">
      <alignment horizontal="right"/>
    </xf>
    <xf numFmtId="168" fontId="86" fillId="23" borderId="0" xfId="0" applyNumberFormat="1" applyFont="1" applyFill="1"/>
    <xf numFmtId="165" fontId="87" fillId="0" borderId="0" xfId="0" applyNumberFormat="1" applyFont="1" applyAlignment="1">
      <alignment horizontal="center" vertical="center"/>
    </xf>
    <xf numFmtId="166" fontId="88" fillId="0" borderId="0" xfId="0" applyNumberFormat="1" applyFont="1" applyAlignment="1">
      <alignment horizontal="center" vertical="center"/>
    </xf>
    <xf numFmtId="0" fontId="87" fillId="0" borderId="0" xfId="0" applyFont="1" applyAlignment="1">
      <alignment horizontal="left" vertical="center"/>
    </xf>
    <xf numFmtId="0" fontId="8" fillId="12" borderId="37" xfId="0" applyFont="1" applyFill="1" applyBorder="1" applyAlignment="1">
      <alignment vertical="center" shrinkToFit="1"/>
    </xf>
    <xf numFmtId="165" fontId="25" fillId="6" borderId="32" xfId="0" applyNumberFormat="1" applyFont="1" applyFill="1" applyBorder="1" applyAlignment="1">
      <alignment horizontal="center" vertical="center" shrinkToFit="1"/>
    </xf>
    <xf numFmtId="164" fontId="25" fillId="6" borderId="1" xfId="0" applyNumberFormat="1" applyFont="1" applyFill="1" applyBorder="1" applyAlignment="1">
      <alignment horizontal="left" vertical="center" shrinkToFit="1"/>
    </xf>
    <xf numFmtId="0" fontId="90" fillId="6" borderId="0" xfId="0" applyFont="1" applyFill="1" applyAlignment="1">
      <alignment vertical="center" shrinkToFit="1"/>
    </xf>
    <xf numFmtId="0" fontId="90" fillId="6" borderId="0" xfId="0" applyFont="1" applyFill="1" applyAlignment="1">
      <alignment horizontal="left" vertical="center" shrinkToFit="1"/>
    </xf>
    <xf numFmtId="0" fontId="90" fillId="6" borderId="0" xfId="0" applyFont="1" applyFill="1" applyAlignment="1">
      <alignment horizontal="center" vertical="center" shrinkToFit="1"/>
    </xf>
    <xf numFmtId="0" fontId="92" fillId="6" borderId="0" xfId="0" applyFont="1" applyFill="1" applyAlignment="1">
      <alignment horizontal="left" vertical="center" shrinkToFit="1"/>
    </xf>
    <xf numFmtId="9" fontId="25" fillId="6" borderId="0" xfId="0" applyNumberFormat="1" applyFont="1" applyFill="1" applyAlignment="1">
      <alignment horizontal="center" vertical="center" shrinkToFit="1"/>
    </xf>
    <xf numFmtId="164" fontId="25" fillId="6" borderId="0" xfId="0" applyNumberFormat="1" applyFont="1" applyFill="1" applyAlignment="1">
      <alignment horizontal="center" vertical="center" shrinkToFit="1"/>
    </xf>
    <xf numFmtId="0" fontId="47" fillId="12" borderId="0" xfId="0" applyFont="1" applyFill="1" applyAlignment="1">
      <alignment horizontal="left" vertical="center" shrinkToFit="1"/>
    </xf>
    <xf numFmtId="0" fontId="47" fillId="12" borderId="38" xfId="0" applyFont="1" applyFill="1" applyBorder="1" applyAlignment="1">
      <alignment horizontal="left" vertical="center" shrinkToFit="1"/>
    </xf>
    <xf numFmtId="0" fontId="49" fillId="12" borderId="0" xfId="0" applyFont="1" applyFill="1" applyAlignment="1">
      <alignment horizontal="left" vertical="center" shrinkToFit="1"/>
    </xf>
    <xf numFmtId="0" fontId="49" fillId="12" borderId="38" xfId="0" applyFont="1" applyFill="1" applyBorder="1" applyAlignment="1">
      <alignment horizontal="left" vertical="center" shrinkToFit="1"/>
    </xf>
    <xf numFmtId="0" fontId="25" fillId="6" borderId="33" xfId="0" applyFont="1" applyFill="1" applyBorder="1" applyAlignment="1">
      <alignment horizontal="left" vertical="center" shrinkToFit="1"/>
    </xf>
    <xf numFmtId="0" fontId="25" fillId="6" borderId="34" xfId="0" applyFont="1" applyFill="1" applyBorder="1" applyAlignment="1">
      <alignment horizontal="left" vertical="center" shrinkToFit="1"/>
    </xf>
    <xf numFmtId="9" fontId="48" fillId="12" borderId="32" xfId="0" applyNumberFormat="1" applyFont="1" applyFill="1" applyBorder="1" applyAlignment="1">
      <alignment horizontal="center" vertical="center" shrinkToFit="1"/>
    </xf>
    <xf numFmtId="9" fontId="48" fillId="12" borderId="33" xfId="0" applyNumberFormat="1" applyFont="1" applyFill="1" applyBorder="1" applyAlignment="1">
      <alignment horizontal="center" vertical="center" shrinkToFit="1"/>
    </xf>
    <xf numFmtId="9" fontId="25" fillId="13" borderId="32" xfId="0" applyNumberFormat="1" applyFont="1" applyFill="1" applyBorder="1" applyAlignment="1">
      <alignment horizontal="center" vertical="center" shrinkToFit="1"/>
    </xf>
    <xf numFmtId="9" fontId="52" fillId="14" borderId="35" xfId="0" applyNumberFormat="1" applyFont="1" applyFill="1" applyBorder="1" applyAlignment="1">
      <alignment horizontal="center" vertical="center" shrinkToFit="1"/>
    </xf>
    <xf numFmtId="9" fontId="52" fillId="14" borderId="48" xfId="0" applyNumberFormat="1" applyFont="1" applyFill="1" applyBorder="1" applyAlignment="1">
      <alignment horizontal="center" vertical="center" shrinkToFit="1"/>
    </xf>
    <xf numFmtId="164" fontId="30" fillId="19" borderId="0" xfId="0" applyNumberFormat="1" applyFont="1" applyFill="1" applyAlignment="1">
      <alignment horizontal="center" vertical="center" shrinkToFit="1"/>
    </xf>
    <xf numFmtId="0" fontId="40" fillId="11" borderId="0" xfId="0" applyFont="1" applyFill="1" applyAlignment="1">
      <alignment horizontal="center" vertical="center"/>
    </xf>
    <xf numFmtId="0" fontId="25" fillId="6" borderId="0" xfId="0" applyFont="1" applyFill="1" applyAlignment="1">
      <alignment horizontal="left" vertical="center"/>
    </xf>
    <xf numFmtId="164" fontId="38" fillId="6" borderId="0" xfId="0" applyNumberFormat="1" applyFont="1" applyFill="1" applyAlignment="1">
      <alignment horizontal="center" vertical="center" shrinkToFit="1"/>
    </xf>
    <xf numFmtId="0" fontId="42" fillId="10" borderId="0" xfId="0" applyFont="1" applyFill="1" applyAlignment="1">
      <alignment horizontal="left" vertical="center" shrinkToFit="1"/>
    </xf>
    <xf numFmtId="0" fontId="25" fillId="12" borderId="32" xfId="0" applyFont="1" applyFill="1" applyBorder="1" applyAlignment="1">
      <alignment horizontal="center" vertical="center" shrinkToFit="1"/>
    </xf>
    <xf numFmtId="9" fontId="38" fillId="12" borderId="32" xfId="0" applyNumberFormat="1" applyFont="1" applyFill="1" applyBorder="1" applyAlignment="1">
      <alignment horizontal="center" vertical="center" shrinkToFit="1"/>
    </xf>
    <xf numFmtId="9" fontId="38" fillId="12" borderId="33" xfId="0" applyNumberFormat="1" applyFont="1" applyFill="1" applyBorder="1" applyAlignment="1">
      <alignment horizontal="center" vertical="center" shrinkToFit="1"/>
    </xf>
    <xf numFmtId="9" fontId="38" fillId="6" borderId="0" xfId="0" applyNumberFormat="1" applyFont="1" applyFill="1" applyAlignment="1">
      <alignment horizontal="center" vertical="center" shrinkToFit="1"/>
    </xf>
    <xf numFmtId="164" fontId="30" fillId="10" borderId="35" xfId="0" applyNumberFormat="1" applyFont="1" applyFill="1" applyBorder="1" applyAlignment="1">
      <alignment horizontal="center" vertical="center" shrinkToFit="1"/>
    </xf>
    <xf numFmtId="164" fontId="30" fillId="10" borderId="36" xfId="0" applyNumberFormat="1" applyFont="1" applyFill="1" applyBorder="1" applyAlignment="1">
      <alignment horizontal="center" vertical="center" shrinkToFit="1"/>
    </xf>
    <xf numFmtId="164" fontId="30" fillId="14" borderId="35" xfId="0" applyNumberFormat="1" applyFont="1" applyFill="1" applyBorder="1" applyAlignment="1">
      <alignment horizontal="center" vertical="center" shrinkToFit="1"/>
    </xf>
    <xf numFmtId="164" fontId="30" fillId="14" borderId="36" xfId="0" applyNumberFormat="1" applyFont="1" applyFill="1" applyBorder="1" applyAlignment="1">
      <alignment horizontal="center" vertical="center" shrinkToFit="1"/>
    </xf>
    <xf numFmtId="10" fontId="52" fillId="22" borderId="33" xfId="0" applyNumberFormat="1" applyFont="1" applyFill="1" applyBorder="1" applyAlignment="1">
      <alignment horizontal="center" vertical="center" shrinkToFit="1"/>
    </xf>
    <xf numFmtId="10" fontId="52" fillId="22" borderId="49" xfId="0" applyNumberFormat="1" applyFont="1" applyFill="1" applyBorder="1" applyAlignment="1">
      <alignment horizontal="center" vertical="center" shrinkToFit="1"/>
    </xf>
    <xf numFmtId="10" fontId="25" fillId="12" borderId="32" xfId="0" applyNumberFormat="1" applyFont="1" applyFill="1" applyBorder="1" applyAlignment="1" applyProtection="1">
      <alignment horizontal="center" vertical="center" shrinkToFit="1"/>
      <protection locked="0"/>
    </xf>
    <xf numFmtId="164" fontId="38" fillId="12" borderId="32" xfId="0" applyNumberFormat="1" applyFont="1" applyFill="1" applyBorder="1" applyAlignment="1">
      <alignment horizontal="center" vertical="center" shrinkToFit="1"/>
    </xf>
    <xf numFmtId="164" fontId="25" fillId="12" borderId="32" xfId="0" applyNumberFormat="1" applyFont="1" applyFill="1" applyBorder="1" applyAlignment="1">
      <alignment horizontal="center" vertical="center" shrinkToFit="1"/>
    </xf>
    <xf numFmtId="10" fontId="48" fillId="12" borderId="33" xfId="0" applyNumberFormat="1" applyFont="1" applyFill="1" applyBorder="1" applyAlignment="1">
      <alignment horizontal="center" vertical="center" shrinkToFit="1"/>
    </xf>
    <xf numFmtId="10" fontId="48" fillId="12" borderId="34" xfId="0" applyNumberFormat="1" applyFont="1" applyFill="1" applyBorder="1" applyAlignment="1">
      <alignment horizontal="center" vertical="center" shrinkToFit="1"/>
    </xf>
    <xf numFmtId="10" fontId="25" fillId="12" borderId="33" xfId="0" applyNumberFormat="1" applyFont="1" applyFill="1" applyBorder="1" applyAlignment="1" applyProtection="1">
      <alignment horizontal="center" vertical="center" shrinkToFit="1"/>
      <protection locked="0"/>
    </xf>
    <xf numFmtId="10" fontId="25" fillId="12" borderId="34" xfId="0" applyNumberFormat="1" applyFont="1" applyFill="1" applyBorder="1" applyAlignment="1" applyProtection="1">
      <alignment horizontal="center" vertical="center" shrinkToFit="1"/>
      <protection locked="0"/>
    </xf>
    <xf numFmtId="164" fontId="25" fillId="10" borderId="32" xfId="0" applyNumberFormat="1" applyFont="1" applyFill="1" applyBorder="1" applyAlignment="1">
      <alignment horizontal="center" vertical="center" shrinkToFit="1"/>
    </xf>
    <xf numFmtId="10" fontId="48" fillId="10" borderId="33" xfId="0" applyNumberFormat="1" applyFont="1" applyFill="1" applyBorder="1" applyAlignment="1">
      <alignment horizontal="center" vertical="center" shrinkToFit="1"/>
    </xf>
    <xf numFmtId="10" fontId="48" fillId="10" borderId="34" xfId="0" applyNumberFormat="1" applyFont="1" applyFill="1" applyBorder="1" applyAlignment="1">
      <alignment horizontal="center" vertical="center" shrinkToFit="1"/>
    </xf>
    <xf numFmtId="10" fontId="52" fillId="14" borderId="35" xfId="0" applyNumberFormat="1" applyFont="1" applyFill="1" applyBorder="1" applyAlignment="1">
      <alignment horizontal="center" vertical="center" shrinkToFit="1"/>
    </xf>
    <xf numFmtId="10" fontId="52" fillId="14" borderId="36" xfId="0" applyNumberFormat="1" applyFont="1" applyFill="1" applyBorder="1" applyAlignment="1">
      <alignment horizontal="center" vertical="center" shrinkToFit="1"/>
    </xf>
    <xf numFmtId="0" fontId="25" fillId="6" borderId="33" xfId="0" applyFont="1" applyFill="1" applyBorder="1" applyAlignment="1" applyProtection="1">
      <alignment horizontal="left" vertical="center" wrapText="1" shrinkToFit="1"/>
      <protection locked="0"/>
    </xf>
    <xf numFmtId="0" fontId="25" fillId="6" borderId="34" xfId="0" applyFont="1" applyFill="1" applyBorder="1" applyAlignment="1" applyProtection="1">
      <alignment horizontal="left" vertical="center" wrapText="1" shrinkToFit="1"/>
      <protection locked="0"/>
    </xf>
    <xf numFmtId="0" fontId="79" fillId="12" borderId="0" xfId="0" applyFont="1" applyFill="1" applyAlignment="1">
      <alignment horizontal="left" vertical="center" shrinkToFit="1"/>
    </xf>
    <xf numFmtId="164" fontId="48" fillId="12" borderId="33" xfId="0" applyNumberFormat="1" applyFont="1" applyFill="1" applyBorder="1" applyAlignment="1">
      <alignment horizontal="center" vertical="center" shrinkToFit="1"/>
    </xf>
    <xf numFmtId="164" fontId="48" fillId="12" borderId="34" xfId="0" applyNumberFormat="1" applyFont="1" applyFill="1" applyBorder="1" applyAlignment="1">
      <alignment horizontal="center" vertical="center" shrinkToFit="1"/>
    </xf>
    <xf numFmtId="164" fontId="48" fillId="10" borderId="33" xfId="0" applyNumberFormat="1" applyFont="1" applyFill="1" applyBorder="1" applyAlignment="1">
      <alignment horizontal="center" vertical="center" shrinkToFit="1"/>
    </xf>
    <xf numFmtId="164" fontId="48" fillId="10" borderId="34" xfId="0" applyNumberFormat="1" applyFont="1" applyFill="1" applyBorder="1" applyAlignment="1">
      <alignment horizontal="center" vertical="center" shrinkToFit="1"/>
    </xf>
    <xf numFmtId="10" fontId="48" fillId="10" borderId="32" xfId="0" applyNumberFormat="1" applyFont="1" applyFill="1" applyBorder="1" applyAlignment="1">
      <alignment horizontal="center" vertical="center" shrinkToFit="1"/>
    </xf>
    <xf numFmtId="0" fontId="25" fillId="10" borderId="33" xfId="0" applyFont="1" applyFill="1" applyBorder="1" applyAlignment="1">
      <alignment horizontal="left" vertical="center" shrinkToFit="1"/>
    </xf>
    <xf numFmtId="0" fontId="25" fillId="10" borderId="34" xfId="0" applyFont="1" applyFill="1" applyBorder="1" applyAlignment="1">
      <alignment horizontal="left" vertical="center" shrinkToFit="1"/>
    </xf>
    <xf numFmtId="0" fontId="90" fillId="10" borderId="0" xfId="0" applyFont="1" applyFill="1" applyAlignment="1">
      <alignment horizontal="left" vertical="center" shrinkToFit="1"/>
    </xf>
    <xf numFmtId="10" fontId="48" fillId="12" borderId="32" xfId="0" applyNumberFormat="1" applyFont="1" applyFill="1" applyBorder="1" applyAlignment="1">
      <alignment horizontal="center" vertical="center" shrinkToFit="1"/>
    </xf>
    <xf numFmtId="0" fontId="79" fillId="10" borderId="0" xfId="0" applyFont="1" applyFill="1" applyAlignment="1">
      <alignment horizontal="left" vertical="center" shrinkToFit="1"/>
    </xf>
    <xf numFmtId="0" fontId="79" fillId="10" borderId="38" xfId="0" applyFont="1" applyFill="1" applyBorder="1" applyAlignment="1">
      <alignment horizontal="left" vertical="center" shrinkToFit="1"/>
    </xf>
    <xf numFmtId="0" fontId="51" fillId="17" borderId="0" xfId="0" applyFont="1" applyFill="1" applyAlignment="1">
      <alignment horizontal="left" vertical="top" shrinkToFit="1"/>
    </xf>
    <xf numFmtId="0" fontId="47" fillId="12" borderId="47" xfId="0" applyFont="1" applyFill="1" applyBorder="1" applyAlignment="1">
      <alignment horizontal="left" vertical="center" shrinkToFit="1"/>
    </xf>
    <xf numFmtId="9" fontId="55" fillId="12" borderId="32" xfId="0" applyNumberFormat="1" applyFont="1" applyFill="1" applyBorder="1" applyAlignment="1">
      <alignment horizontal="center" vertical="center" shrinkToFit="1"/>
    </xf>
    <xf numFmtId="0" fontId="55" fillId="12" borderId="32" xfId="0" applyFont="1" applyFill="1" applyBorder="1" applyAlignment="1">
      <alignment horizontal="center" vertical="center" shrinkToFit="1"/>
    </xf>
    <xf numFmtId="164" fontId="55" fillId="12" borderId="32" xfId="0" applyNumberFormat="1" applyFont="1" applyFill="1" applyBorder="1" applyAlignment="1">
      <alignment horizontal="center" vertical="center" shrinkToFit="1"/>
    </xf>
    <xf numFmtId="10" fontId="55" fillId="12" borderId="32" xfId="0" applyNumberFormat="1" applyFont="1" applyFill="1" applyBorder="1" applyAlignment="1">
      <alignment horizontal="center" vertical="center" shrinkToFit="1"/>
    </xf>
    <xf numFmtId="0" fontId="53" fillId="18" borderId="0" xfId="0" applyFont="1" applyFill="1" applyAlignment="1">
      <alignment horizontal="left" vertical="center" shrinkToFit="1"/>
    </xf>
    <xf numFmtId="0" fontId="53" fillId="18" borderId="0" xfId="0" applyFont="1" applyFill="1" applyAlignment="1">
      <alignment horizontal="center" vertical="center" shrinkToFit="1"/>
    </xf>
    <xf numFmtId="0" fontId="25" fillId="12" borderId="44" xfId="0" applyFont="1" applyFill="1" applyBorder="1" applyAlignment="1">
      <alignment vertical="center" shrinkToFit="1"/>
    </xf>
    <xf numFmtId="0" fontId="25" fillId="12" borderId="38" xfId="0" applyFont="1" applyFill="1" applyBorder="1" applyAlignment="1">
      <alignment vertical="center" shrinkToFit="1"/>
    </xf>
    <xf numFmtId="164" fontId="25" fillId="6" borderId="33" xfId="0" applyNumberFormat="1" applyFont="1" applyFill="1" applyBorder="1" applyAlignment="1">
      <alignment horizontal="center" vertical="center" shrinkToFit="1"/>
    </xf>
    <xf numFmtId="164" fontId="25" fillId="6" borderId="34" xfId="0" applyNumberFormat="1" applyFont="1" applyFill="1" applyBorder="1" applyAlignment="1">
      <alignment horizontal="center" vertical="center" shrinkToFit="1"/>
    </xf>
    <xf numFmtId="0" fontId="38" fillId="12" borderId="44" xfId="0" applyFont="1" applyFill="1" applyBorder="1" applyAlignment="1">
      <alignment horizontal="right" vertical="center" shrinkToFit="1"/>
    </xf>
    <xf numFmtId="0" fontId="38" fillId="12" borderId="38" xfId="0" applyFont="1" applyFill="1" applyBorder="1" applyAlignment="1">
      <alignment horizontal="right" vertical="center" shrinkToFit="1"/>
    </xf>
    <xf numFmtId="0" fontId="49" fillId="17" borderId="0" xfId="0" applyFont="1" applyFill="1" applyAlignment="1">
      <alignment horizontal="left" vertical="center" shrinkToFit="1"/>
    </xf>
    <xf numFmtId="0" fontId="49" fillId="17" borderId="38" xfId="0" applyFont="1" applyFill="1" applyBorder="1" applyAlignment="1">
      <alignment horizontal="left" vertical="center" shrinkToFit="1"/>
    </xf>
    <xf numFmtId="0" fontId="25" fillId="6" borderId="33" xfId="0" applyFont="1" applyFill="1" applyBorder="1" applyAlignment="1">
      <alignment horizontal="center" vertical="center" shrinkToFit="1"/>
    </xf>
    <xf numFmtId="0" fontId="25" fillId="6" borderId="37" xfId="0" applyFont="1" applyFill="1" applyBorder="1" applyAlignment="1">
      <alignment horizontal="center" vertical="center" shrinkToFit="1"/>
    </xf>
    <xf numFmtId="0" fontId="25" fillId="6" borderId="34" xfId="0" applyFont="1" applyFill="1" applyBorder="1" applyAlignment="1">
      <alignment horizontal="center" vertical="center" shrinkToFit="1"/>
    </xf>
    <xf numFmtId="0" fontId="92" fillId="10" borderId="0" xfId="0" applyFont="1" applyFill="1" applyAlignment="1">
      <alignment horizontal="left" vertical="center" shrinkToFit="1"/>
    </xf>
    <xf numFmtId="164" fontId="53" fillId="18" borderId="0" xfId="0" applyNumberFormat="1" applyFont="1" applyFill="1" applyAlignment="1">
      <alignment horizontal="center" vertical="center" shrinkToFit="1"/>
    </xf>
    <xf numFmtId="0" fontId="54" fillId="10" borderId="0" xfId="0" applyFont="1" applyFill="1" applyAlignment="1">
      <alignment horizontal="left" vertical="center" shrinkToFit="1"/>
    </xf>
    <xf numFmtId="10" fontId="25" fillId="12" borderId="49" xfId="0" applyNumberFormat="1" applyFont="1" applyFill="1" applyBorder="1" applyAlignment="1" applyProtection="1">
      <alignment horizontal="center" vertical="center" shrinkToFit="1"/>
      <protection locked="0"/>
    </xf>
    <xf numFmtId="9" fontId="30" fillId="15" borderId="35" xfId="0" applyNumberFormat="1" applyFont="1" applyFill="1" applyBorder="1" applyAlignment="1" applyProtection="1">
      <alignment horizontal="center" vertical="center" shrinkToFit="1"/>
      <protection locked="0"/>
    </xf>
    <xf numFmtId="9" fontId="30" fillId="15" borderId="36" xfId="0" applyNumberFormat="1" applyFont="1" applyFill="1" applyBorder="1" applyAlignment="1" applyProtection="1">
      <alignment horizontal="center" vertical="center" shrinkToFit="1"/>
      <protection locked="0"/>
    </xf>
    <xf numFmtId="10" fontId="9" fillId="12" borderId="32" xfId="0" applyNumberFormat="1" applyFont="1" applyFill="1" applyBorder="1" applyAlignment="1">
      <alignment horizontal="center" vertical="center" shrinkToFit="1"/>
    </xf>
    <xf numFmtId="0" fontId="9" fillId="12" borderId="32" xfId="0" applyNumberFormat="1" applyFont="1" applyFill="1" applyBorder="1" applyAlignment="1">
      <alignment horizontal="center" vertical="center" shrinkToFit="1"/>
    </xf>
    <xf numFmtId="10" fontId="56" fillId="12" borderId="32" xfId="0" applyNumberFormat="1" applyFont="1" applyFill="1" applyBorder="1" applyAlignment="1">
      <alignment horizontal="center" vertical="center" shrinkToFit="1"/>
    </xf>
    <xf numFmtId="0" fontId="25" fillId="6" borderId="37" xfId="0" applyFont="1" applyFill="1" applyBorder="1" applyAlignment="1">
      <alignment horizontal="left" vertical="top" wrapText="1" shrinkToFit="1"/>
    </xf>
    <xf numFmtId="0" fontId="25" fillId="6" borderId="37" xfId="0" applyFont="1" applyFill="1" applyBorder="1" applyAlignment="1" applyProtection="1">
      <alignment horizontal="left" vertical="top" wrapText="1" shrinkToFit="1"/>
      <protection locked="0"/>
    </xf>
    <xf numFmtId="164" fontId="8" fillId="12" borderId="32" xfId="0" applyNumberFormat="1" applyFont="1" applyFill="1" applyBorder="1" applyAlignment="1">
      <alignment horizontal="center" vertical="center" shrinkToFit="1"/>
    </xf>
    <xf numFmtId="164" fontId="9" fillId="12" borderId="33" xfId="0" applyNumberFormat="1" applyFont="1" applyFill="1" applyBorder="1" applyAlignment="1">
      <alignment horizontal="center" vertical="center" shrinkToFit="1"/>
    </xf>
    <xf numFmtId="164" fontId="9" fillId="12" borderId="34" xfId="0" applyNumberFormat="1" applyFont="1" applyFill="1" applyBorder="1" applyAlignment="1">
      <alignment horizontal="center" vertical="center" shrinkToFit="1"/>
    </xf>
    <xf numFmtId="10" fontId="25" fillId="12" borderId="33" xfId="0" applyNumberFormat="1" applyFont="1" applyFill="1" applyBorder="1" applyAlignment="1">
      <alignment horizontal="center" vertical="center" shrinkToFit="1"/>
    </xf>
    <xf numFmtId="10" fontId="25" fillId="12" borderId="34" xfId="0" applyNumberFormat="1" applyFont="1" applyFill="1" applyBorder="1" applyAlignment="1">
      <alignment horizontal="center" vertical="center" shrinkToFit="1"/>
    </xf>
    <xf numFmtId="164" fontId="25" fillId="12" borderId="33" xfId="0" applyNumberFormat="1" applyFont="1" applyFill="1" applyBorder="1" applyAlignment="1">
      <alignment horizontal="center" vertical="center" shrinkToFit="1"/>
    </xf>
    <xf numFmtId="164" fontId="25" fillId="12" borderId="34" xfId="0" applyNumberFormat="1" applyFont="1" applyFill="1" applyBorder="1" applyAlignment="1">
      <alignment horizontal="center" vertical="center" shrinkToFit="1"/>
    </xf>
    <xf numFmtId="0" fontId="94" fillId="16" borderId="0" xfId="0" applyFont="1" applyFill="1" applyAlignment="1">
      <alignment horizontal="left" vertical="center" shrinkToFit="1"/>
    </xf>
    <xf numFmtId="0" fontId="94" fillId="16" borderId="0" xfId="0" applyFont="1" applyFill="1" applyAlignment="1">
      <alignment horizontal="center" vertical="center" shrinkToFit="1"/>
    </xf>
    <xf numFmtId="0" fontId="9" fillId="7" borderId="35" xfId="0" applyFont="1" applyFill="1" applyBorder="1" applyAlignment="1" applyProtection="1">
      <alignment horizontal="left" vertical="center" wrapText="1" shrinkToFit="1"/>
      <protection locked="0"/>
    </xf>
    <xf numFmtId="0" fontId="9" fillId="7" borderId="48" xfId="0" applyFont="1" applyFill="1" applyBorder="1" applyAlignment="1" applyProtection="1">
      <alignment horizontal="left" vertical="center" shrinkToFit="1"/>
      <protection locked="0"/>
    </xf>
    <xf numFmtId="0" fontId="9" fillId="7" borderId="36" xfId="0" applyFont="1" applyFill="1" applyBorder="1" applyAlignment="1" applyProtection="1">
      <alignment horizontal="left" vertical="center" shrinkToFit="1"/>
      <protection locked="0"/>
    </xf>
    <xf numFmtId="164" fontId="9" fillId="12" borderId="32" xfId="0" applyNumberFormat="1" applyFont="1" applyFill="1" applyBorder="1" applyAlignment="1">
      <alignment horizontal="center" vertical="center" shrinkToFit="1"/>
    </xf>
    <xf numFmtId="10" fontId="25" fillId="12" borderId="32" xfId="0" applyNumberFormat="1" applyFont="1" applyFill="1" applyBorder="1" applyAlignment="1">
      <alignment horizontal="center" vertical="center" shrinkToFit="1"/>
    </xf>
    <xf numFmtId="164" fontId="90" fillId="10" borderId="32" xfId="0" applyNumberFormat="1" applyFont="1" applyFill="1" applyBorder="1" applyAlignment="1">
      <alignment horizontal="center" vertical="center" shrinkToFit="1"/>
    </xf>
    <xf numFmtId="10" fontId="90" fillId="10" borderId="32" xfId="0" applyNumberFormat="1" applyFont="1" applyFill="1" applyBorder="1" applyAlignment="1">
      <alignment horizontal="center" vertical="center" shrinkToFit="1"/>
    </xf>
    <xf numFmtId="0" fontId="92" fillId="10" borderId="32" xfId="0" applyFont="1" applyFill="1" applyBorder="1" applyAlignment="1">
      <alignment horizontal="center" vertical="center" shrinkToFit="1"/>
    </xf>
    <xf numFmtId="10" fontId="52" fillId="22" borderId="35" xfId="0" applyNumberFormat="1" applyFont="1" applyFill="1" applyBorder="1" applyAlignment="1">
      <alignment horizontal="center" vertical="center" shrinkToFit="1"/>
    </xf>
    <xf numFmtId="10" fontId="52" fillId="22" borderId="36" xfId="0" applyNumberFormat="1" applyFont="1" applyFill="1" applyBorder="1" applyAlignment="1">
      <alignment horizontal="center" vertical="center" shrinkToFit="1"/>
    </xf>
    <xf numFmtId="164" fontId="52" fillId="14" borderId="54" xfId="0" applyNumberFormat="1" applyFont="1" applyFill="1" applyBorder="1" applyAlignment="1">
      <alignment horizontal="center" vertical="center" shrinkToFit="1"/>
    </xf>
    <xf numFmtId="164" fontId="52" fillId="14" borderId="34" xfId="0" applyNumberFormat="1" applyFont="1" applyFill="1" applyBorder="1" applyAlignment="1">
      <alignment horizontal="center" vertical="center" shrinkToFit="1"/>
    </xf>
    <xf numFmtId="0" fontId="90" fillId="10" borderId="32" xfId="0" applyFont="1" applyFill="1" applyBorder="1" applyAlignment="1">
      <alignment horizontal="center" vertical="center" shrinkToFit="1"/>
    </xf>
    <xf numFmtId="0" fontId="41" fillId="11" borderId="0" xfId="0" applyFont="1" applyFill="1" applyAlignment="1">
      <alignment horizontal="center" vertical="center" shrinkToFit="1"/>
    </xf>
    <xf numFmtId="0" fontId="90" fillId="12" borderId="0" xfId="0" applyFont="1" applyFill="1" applyAlignment="1">
      <alignment horizontal="left" vertical="center" shrinkToFit="1"/>
    </xf>
    <xf numFmtId="165" fontId="8" fillId="12" borderId="37" xfId="0" applyNumberFormat="1" applyFont="1" applyFill="1" applyBorder="1" applyAlignment="1">
      <alignment horizontal="center" vertical="center" shrinkToFit="1"/>
    </xf>
    <xf numFmtId="165" fontId="8" fillId="12" borderId="34" xfId="0" applyNumberFormat="1" applyFont="1" applyFill="1" applyBorder="1" applyAlignment="1">
      <alignment horizontal="center" vertical="center" shrinkToFit="1"/>
    </xf>
    <xf numFmtId="0" fontId="8" fillId="13" borderId="33" xfId="0" applyFont="1" applyFill="1" applyBorder="1" applyAlignment="1" applyProtection="1">
      <alignment horizontal="left" vertical="center" shrinkToFit="1"/>
      <protection locked="0"/>
    </xf>
    <xf numFmtId="0" fontId="8" fillId="13" borderId="34" xfId="0" applyFont="1" applyFill="1" applyBorder="1" applyAlignment="1" applyProtection="1">
      <alignment horizontal="left" vertical="center" shrinkToFit="1"/>
      <protection locked="0"/>
    </xf>
    <xf numFmtId="165" fontId="8" fillId="12" borderId="33" xfId="0" applyNumberFormat="1" applyFont="1" applyFill="1" applyBorder="1" applyAlignment="1">
      <alignment horizontal="center" vertical="center" shrinkToFit="1"/>
    </xf>
    <xf numFmtId="164" fontId="9" fillId="13" borderId="37" xfId="0" applyNumberFormat="1" applyFont="1" applyFill="1" applyBorder="1" applyAlignment="1">
      <alignment horizontal="center" vertical="center" shrinkToFit="1"/>
    </xf>
    <xf numFmtId="164" fontId="9" fillId="13" borderId="34" xfId="0" applyNumberFormat="1" applyFont="1" applyFill="1" applyBorder="1" applyAlignment="1">
      <alignment horizontal="center" vertical="center" shrinkToFit="1"/>
    </xf>
    <xf numFmtId="166" fontId="8" fillId="6" borderId="33" xfId="0" applyNumberFormat="1" applyFont="1" applyFill="1" applyBorder="1" applyAlignment="1" applyProtection="1">
      <alignment horizontal="center" vertical="center" shrinkToFit="1"/>
      <protection locked="0"/>
    </xf>
    <xf numFmtId="166" fontId="8" fillId="6" borderId="34" xfId="0" applyNumberFormat="1" applyFont="1" applyFill="1" applyBorder="1" applyAlignment="1" applyProtection="1">
      <alignment horizontal="center" vertical="center" shrinkToFit="1"/>
      <protection locked="0"/>
    </xf>
    <xf numFmtId="0" fontId="8" fillId="13" borderId="33" xfId="0" applyFont="1" applyFill="1" applyBorder="1" applyAlignment="1">
      <alignment horizontal="center" vertical="center" shrinkToFit="1"/>
    </xf>
    <xf numFmtId="0" fontId="8" fillId="13" borderId="37" xfId="0" applyFont="1" applyFill="1" applyBorder="1" applyAlignment="1">
      <alignment horizontal="center" vertical="center" shrinkToFit="1"/>
    </xf>
    <xf numFmtId="164" fontId="9" fillId="0" borderId="0" xfId="0" applyNumberFormat="1" applyFont="1" applyFill="1" applyBorder="1" applyAlignment="1">
      <alignment horizontal="center" vertical="center" shrinkToFit="1"/>
    </xf>
    <xf numFmtId="164" fontId="93" fillId="11" borderId="0" xfId="0" applyNumberFormat="1" applyFont="1" applyFill="1" applyAlignment="1">
      <alignment horizontal="center" vertical="center" shrinkToFit="1"/>
    </xf>
    <xf numFmtId="0" fontId="93" fillId="11" borderId="0" xfId="0" applyFont="1" applyFill="1" applyAlignment="1">
      <alignment horizontal="center" vertical="center" shrinkToFit="1"/>
    </xf>
    <xf numFmtId="164" fontId="46" fillId="11" borderId="0" xfId="0" applyNumberFormat="1" applyFont="1" applyFill="1" applyAlignment="1">
      <alignment horizontal="center" vertical="center" shrinkToFit="1"/>
    </xf>
    <xf numFmtId="0" fontId="90" fillId="10" borderId="33" xfId="0" applyFont="1" applyFill="1" applyBorder="1" applyAlignment="1">
      <alignment horizontal="center" vertical="center" shrinkToFit="1"/>
    </xf>
    <xf numFmtId="0" fontId="90" fillId="10" borderId="34" xfId="0" applyFont="1" applyFill="1" applyBorder="1" applyAlignment="1">
      <alignment horizontal="center" vertical="center" shrinkToFit="1"/>
    </xf>
    <xf numFmtId="0" fontId="91" fillId="11" borderId="0" xfId="0" applyFont="1" applyFill="1" applyAlignment="1">
      <alignment horizontal="left" vertical="center" shrinkToFit="1"/>
    </xf>
    <xf numFmtId="0" fontId="91" fillId="11" borderId="0" xfId="0" applyFont="1" applyFill="1" applyAlignment="1">
      <alignment horizontal="center" vertical="center" shrinkToFit="1"/>
    </xf>
    <xf numFmtId="0" fontId="93" fillId="11" borderId="0" xfId="0" applyFont="1" applyFill="1" applyAlignment="1">
      <alignment horizontal="left" vertical="center" shrinkToFit="1"/>
    </xf>
    <xf numFmtId="164" fontId="91" fillId="11" borderId="0" xfId="0" applyNumberFormat="1" applyFont="1" applyFill="1" applyAlignment="1">
      <alignment horizontal="center" vertical="center" shrinkToFit="1"/>
    </xf>
    <xf numFmtId="0" fontId="38" fillId="13" borderId="1" xfId="0" applyFont="1" applyFill="1" applyBorder="1" applyAlignment="1" applyProtection="1">
      <alignment horizontal="left" vertical="center" shrinkToFit="1"/>
      <protection locked="0"/>
    </xf>
    <xf numFmtId="0" fontId="25" fillId="6" borderId="1" xfId="0" applyFont="1" applyFill="1" applyBorder="1" applyAlignment="1">
      <alignment horizontal="left" vertical="center" shrinkToFit="1"/>
    </xf>
    <xf numFmtId="0" fontId="25" fillId="6" borderId="2" xfId="0" applyFont="1" applyFill="1" applyBorder="1" applyAlignment="1">
      <alignment horizontal="center" vertical="center" shrinkToFit="1"/>
    </xf>
    <xf numFmtId="0" fontId="25" fillId="6" borderId="3" xfId="0" applyFont="1" applyFill="1" applyBorder="1" applyAlignment="1">
      <alignment horizontal="center" vertical="center" shrinkToFit="1"/>
    </xf>
    <xf numFmtId="0" fontId="25" fillId="6" borderId="4" xfId="0" applyFont="1" applyFill="1" applyBorder="1" applyAlignment="1">
      <alignment horizontal="center" vertical="center" shrinkToFit="1"/>
    </xf>
    <xf numFmtId="0" fontId="47" fillId="12" borderId="0" xfId="0" applyFont="1" applyFill="1" applyAlignment="1">
      <alignment horizontal="left" vertical="top" shrinkToFit="1"/>
    </xf>
    <xf numFmtId="0" fontId="38" fillId="6" borderId="1" xfId="0" applyFont="1" applyFill="1" applyBorder="1" applyAlignment="1">
      <alignment horizontal="left" vertical="center" shrinkToFit="1"/>
    </xf>
    <xf numFmtId="0" fontId="38" fillId="6" borderId="1" xfId="0" applyFont="1" applyFill="1" applyBorder="1" applyAlignment="1" applyProtection="1">
      <alignment horizontal="left" vertical="center" shrinkToFit="1"/>
    </xf>
    <xf numFmtId="0" fontId="79" fillId="12" borderId="38" xfId="0" applyFont="1" applyFill="1" applyBorder="1" applyAlignment="1">
      <alignment horizontal="left" vertical="center" shrinkToFit="1"/>
    </xf>
    <xf numFmtId="0" fontId="79" fillId="10" borderId="47" xfId="0" applyFont="1" applyFill="1" applyBorder="1" applyAlignment="1">
      <alignment horizontal="left" vertical="center" shrinkToFit="1"/>
    </xf>
    <xf numFmtId="10" fontId="52" fillId="14" borderId="55" xfId="0" applyNumberFormat="1" applyFont="1" applyFill="1" applyBorder="1" applyAlignment="1">
      <alignment horizontal="center" vertical="center" shrinkToFit="1"/>
    </xf>
    <xf numFmtId="10" fontId="52" fillId="14" borderId="48" xfId="0" applyNumberFormat="1" applyFont="1" applyFill="1" applyBorder="1" applyAlignment="1">
      <alignment horizontal="center" vertical="center" shrinkToFit="1"/>
    </xf>
    <xf numFmtId="164" fontId="52" fillId="14" borderId="52" xfId="0" applyNumberFormat="1" applyFont="1" applyFill="1" applyBorder="1" applyAlignment="1">
      <alignment horizontal="center" vertical="center" shrinkToFit="1"/>
    </xf>
    <xf numFmtId="164" fontId="52" fillId="14" borderId="53" xfId="0" applyNumberFormat="1" applyFont="1" applyFill="1" applyBorder="1" applyAlignment="1">
      <alignment horizontal="center" vertical="center" shrinkToFit="1"/>
    </xf>
    <xf numFmtId="10" fontId="38" fillId="12" borderId="32" xfId="0" applyNumberFormat="1" applyFont="1" applyFill="1" applyBorder="1" applyAlignment="1">
      <alignment horizontal="center" vertical="center" shrinkToFit="1"/>
    </xf>
    <xf numFmtId="0" fontId="42" fillId="10" borderId="38" xfId="0" applyFont="1" applyFill="1" applyBorder="1" applyAlignment="1">
      <alignment horizontal="left" vertical="center" shrinkToFit="1"/>
    </xf>
    <xf numFmtId="10" fontId="8" fillId="12" borderId="32" xfId="0" applyNumberFormat="1" applyFont="1" applyFill="1" applyBorder="1" applyAlignment="1">
      <alignment horizontal="center" vertical="center" shrinkToFit="1"/>
    </xf>
    <xf numFmtId="0" fontId="92" fillId="10" borderId="38" xfId="0" applyFont="1" applyFill="1" applyBorder="1" applyAlignment="1">
      <alignment horizontal="left" vertical="center" shrinkToFit="1"/>
    </xf>
    <xf numFmtId="164" fontId="94" fillId="16" borderId="0" xfId="0" applyNumberFormat="1" applyFont="1" applyFill="1" applyAlignment="1">
      <alignment horizontal="center" vertical="center" shrinkToFit="1"/>
    </xf>
    <xf numFmtId="164" fontId="53" fillId="16" borderId="0" xfId="0" applyNumberFormat="1" applyFont="1" applyFill="1" applyAlignment="1">
      <alignment horizontal="center" vertical="center" shrinkToFit="1"/>
    </xf>
    <xf numFmtId="0" fontId="47" fillId="10" borderId="0" xfId="0" applyFont="1" applyFill="1" applyAlignment="1">
      <alignment horizontal="left" vertical="center" shrinkToFit="1"/>
    </xf>
    <xf numFmtId="0" fontId="47" fillId="10" borderId="38" xfId="0" applyFont="1" applyFill="1" applyBorder="1" applyAlignment="1">
      <alignment horizontal="left" vertical="center" shrinkToFit="1"/>
    </xf>
    <xf numFmtId="0" fontId="44" fillId="11" borderId="0" xfId="0" applyFont="1" applyFill="1" applyAlignment="1">
      <alignment horizontal="center" vertical="center"/>
    </xf>
    <xf numFmtId="0" fontId="45" fillId="13" borderId="33" xfId="0" applyFont="1" applyFill="1" applyBorder="1" applyAlignment="1" applyProtection="1">
      <alignment horizontal="center" vertical="center"/>
      <protection locked="0"/>
    </xf>
    <xf numFmtId="0" fontId="45" fillId="13" borderId="37" xfId="0" applyFont="1" applyFill="1" applyBorder="1" applyAlignment="1" applyProtection="1">
      <alignment horizontal="center" vertical="center"/>
      <protection locked="0"/>
    </xf>
    <xf numFmtId="0" fontId="45" fillId="13" borderId="34" xfId="0" applyFont="1" applyFill="1" applyBorder="1" applyAlignment="1" applyProtection="1">
      <alignment horizontal="center" vertical="center"/>
      <protection locked="0"/>
    </xf>
    <xf numFmtId="0" fontId="27" fillId="12" borderId="0" xfId="0" applyFont="1" applyFill="1" applyAlignment="1">
      <alignment horizontal="left" vertical="center"/>
    </xf>
    <xf numFmtId="0" fontId="32" fillId="11" borderId="0" xfId="0" applyFont="1" applyFill="1" applyAlignment="1">
      <alignment horizontal="left" vertical="center"/>
    </xf>
    <xf numFmtId="0" fontId="26" fillId="13" borderId="33" xfId="0" applyFont="1" applyFill="1" applyBorder="1" applyAlignment="1" applyProtection="1">
      <alignment horizontal="center" vertical="center"/>
      <protection locked="0"/>
    </xf>
    <xf numFmtId="0" fontId="26" fillId="13" borderId="37" xfId="0" applyFont="1" applyFill="1" applyBorder="1" applyAlignment="1" applyProtection="1">
      <alignment horizontal="center" vertical="center"/>
      <protection locked="0"/>
    </xf>
    <xf numFmtId="0" fontId="26" fillId="13" borderId="34" xfId="0" applyFont="1" applyFill="1" applyBorder="1" applyAlignment="1" applyProtection="1">
      <alignment horizontal="center" vertical="center"/>
      <protection locked="0"/>
    </xf>
    <xf numFmtId="0" fontId="27" fillId="12" borderId="0" xfId="0" applyFont="1" applyFill="1" applyAlignment="1">
      <alignment horizontal="center" vertical="center"/>
    </xf>
    <xf numFmtId="0" fontId="27" fillId="12" borderId="38" xfId="0" applyFont="1" applyFill="1" applyBorder="1" applyAlignment="1">
      <alignment horizontal="center" vertical="center"/>
    </xf>
    <xf numFmtId="164" fontId="26" fillId="6" borderId="33" xfId="0" applyNumberFormat="1" applyFont="1" applyFill="1" applyBorder="1" applyAlignment="1">
      <alignment horizontal="center" vertical="center"/>
    </xf>
    <xf numFmtId="164" fontId="26" fillId="6" borderId="37" xfId="0" applyNumberFormat="1" applyFont="1" applyFill="1" applyBorder="1" applyAlignment="1">
      <alignment horizontal="center" vertical="center"/>
    </xf>
    <xf numFmtId="164" fontId="26" fillId="6" borderId="34" xfId="0" applyNumberFormat="1" applyFont="1" applyFill="1" applyBorder="1" applyAlignment="1">
      <alignment horizontal="center" vertical="center"/>
    </xf>
    <xf numFmtId="0" fontId="32" fillId="11" borderId="0" xfId="0" applyFont="1" applyFill="1" applyAlignment="1">
      <alignment horizontal="center" vertical="center" shrinkToFit="1"/>
    </xf>
    <xf numFmtId="0" fontId="32" fillId="11" borderId="0" xfId="0" applyFont="1" applyFill="1" applyAlignment="1">
      <alignment horizontal="center" vertical="center"/>
    </xf>
    <xf numFmtId="164" fontId="26" fillId="12" borderId="39" xfId="0" applyNumberFormat="1" applyFont="1" applyFill="1" applyBorder="1" applyAlignment="1">
      <alignment horizontal="center" vertical="center"/>
    </xf>
    <xf numFmtId="164" fontId="26" fillId="12" borderId="40" xfId="0" applyNumberFormat="1" applyFont="1" applyFill="1" applyBorder="1" applyAlignment="1">
      <alignment horizontal="center" vertical="center"/>
    </xf>
    <xf numFmtId="164" fontId="26" fillId="12" borderId="41" xfId="0" applyNumberFormat="1" applyFont="1" applyFill="1" applyBorder="1" applyAlignment="1">
      <alignment horizontal="center" vertical="center"/>
    </xf>
    <xf numFmtId="9" fontId="26" fillId="13" borderId="39" xfId="0" applyNumberFormat="1" applyFont="1" applyFill="1" applyBorder="1" applyAlignment="1" applyProtection="1">
      <alignment horizontal="center" vertical="center"/>
      <protection locked="0"/>
    </xf>
    <xf numFmtId="9" fontId="26" fillId="13" borderId="40" xfId="0" applyNumberFormat="1" applyFont="1" applyFill="1" applyBorder="1" applyAlignment="1" applyProtection="1">
      <alignment horizontal="center" vertical="center"/>
      <protection locked="0"/>
    </xf>
    <xf numFmtId="9" fontId="26" fillId="13" borderId="41" xfId="0" applyNumberFormat="1" applyFont="1" applyFill="1" applyBorder="1" applyAlignment="1" applyProtection="1">
      <alignment horizontal="center" vertical="center"/>
      <protection locked="0"/>
    </xf>
    <xf numFmtId="9" fontId="2" fillId="12" borderId="32" xfId="0" applyNumberFormat="1" applyFont="1" applyFill="1" applyBorder="1" applyAlignment="1">
      <alignment horizontal="center" vertical="center"/>
    </xf>
    <xf numFmtId="0" fontId="2" fillId="12" borderId="32" xfId="0" applyFont="1" applyFill="1" applyBorder="1" applyAlignment="1">
      <alignment horizontal="center" vertical="center"/>
    </xf>
    <xf numFmtId="164" fontId="2" fillId="12" borderId="32" xfId="0" applyNumberFormat="1" applyFont="1" applyFill="1" applyBorder="1" applyAlignment="1">
      <alignment horizontal="center" vertical="center"/>
    </xf>
    <xf numFmtId="0" fontId="26" fillId="12" borderId="0" xfId="0" applyFont="1" applyFill="1" applyAlignment="1">
      <alignment horizontal="left" vertical="center"/>
    </xf>
    <xf numFmtId="0" fontId="27" fillId="10" borderId="0" xfId="0" applyFont="1" applyFill="1" applyAlignment="1">
      <alignment horizontal="left" vertical="center"/>
    </xf>
    <xf numFmtId="0" fontId="26" fillId="12" borderId="42" xfId="0" applyFont="1" applyFill="1" applyBorder="1" applyAlignment="1">
      <alignment horizontal="center" vertical="center" wrapText="1" shrinkToFit="1"/>
    </xf>
    <xf numFmtId="0" fontId="26" fillId="12" borderId="43" xfId="0" applyFont="1" applyFill="1" applyBorder="1" applyAlignment="1">
      <alignment horizontal="center" vertical="center" wrapText="1" shrinkToFit="1"/>
    </xf>
    <xf numFmtId="0" fontId="26" fillId="12" borderId="44" xfId="0" applyFont="1" applyFill="1" applyBorder="1" applyAlignment="1">
      <alignment horizontal="center" vertical="center" wrapText="1" shrinkToFit="1"/>
    </xf>
    <xf numFmtId="0" fontId="26" fillId="12" borderId="38" xfId="0" applyFont="1" applyFill="1" applyBorder="1" applyAlignment="1">
      <alignment horizontal="center" vertical="center" wrapText="1" shrinkToFit="1"/>
    </xf>
    <xf numFmtId="0" fontId="26" fillId="12" borderId="45" xfId="0" applyFont="1" applyFill="1" applyBorder="1" applyAlignment="1">
      <alignment horizontal="center" vertical="center" wrapText="1" shrinkToFit="1"/>
    </xf>
    <xf numFmtId="0" fontId="26" fillId="12" borderId="46" xfId="0" applyFont="1" applyFill="1" applyBorder="1" applyAlignment="1">
      <alignment horizontal="center" vertical="center" wrapText="1" shrinkToFit="1"/>
    </xf>
    <xf numFmtId="9" fontId="26" fillId="12" borderId="39" xfId="0" applyNumberFormat="1" applyFont="1" applyFill="1" applyBorder="1" applyAlignment="1">
      <alignment horizontal="center" vertical="center"/>
    </xf>
    <xf numFmtId="9" fontId="26" fillId="12" borderId="40" xfId="0" applyNumberFormat="1" applyFont="1" applyFill="1" applyBorder="1" applyAlignment="1">
      <alignment horizontal="center" vertical="center"/>
    </xf>
    <xf numFmtId="9" fontId="26" fillId="12" borderId="41" xfId="0" applyNumberFormat="1" applyFont="1" applyFill="1" applyBorder="1" applyAlignment="1">
      <alignment horizontal="center" vertical="center"/>
    </xf>
    <xf numFmtId="164" fontId="26" fillId="6" borderId="39" xfId="0" applyNumberFormat="1" applyFont="1" applyFill="1" applyBorder="1" applyAlignment="1">
      <alignment horizontal="center" vertical="center"/>
    </xf>
    <xf numFmtId="164" fontId="26" fillId="6" borderId="40" xfId="0" applyNumberFormat="1" applyFont="1" applyFill="1" applyBorder="1" applyAlignment="1">
      <alignment horizontal="center" vertical="center"/>
    </xf>
    <xf numFmtId="164" fontId="26" fillId="6" borderId="41" xfId="0" applyNumberFormat="1" applyFont="1" applyFill="1" applyBorder="1" applyAlignment="1">
      <alignment horizontal="center" vertical="center"/>
    </xf>
    <xf numFmtId="165" fontId="26" fillId="6" borderId="33" xfId="0" applyNumberFormat="1" applyFont="1" applyFill="1" applyBorder="1" applyAlignment="1" applyProtection="1">
      <alignment horizontal="center" vertical="center"/>
      <protection locked="0"/>
    </xf>
    <xf numFmtId="165" fontId="26" fillId="6" borderId="34" xfId="0" applyNumberFormat="1" applyFont="1" applyFill="1" applyBorder="1" applyAlignment="1" applyProtection="1">
      <alignment horizontal="center" vertical="center"/>
      <protection locked="0"/>
    </xf>
    <xf numFmtId="0" fontId="26" fillId="6" borderId="33" xfId="0" applyFont="1" applyFill="1" applyBorder="1" applyAlignment="1" applyProtection="1">
      <alignment horizontal="center" vertical="center"/>
      <protection locked="0"/>
    </xf>
    <xf numFmtId="0" fontId="26" fillId="6" borderId="37" xfId="0" applyFont="1" applyFill="1" applyBorder="1" applyAlignment="1" applyProtection="1">
      <alignment horizontal="center" vertical="center"/>
      <protection locked="0"/>
    </xf>
    <xf numFmtId="0" fontId="26" fillId="6" borderId="34" xfId="0" applyFont="1" applyFill="1" applyBorder="1" applyAlignment="1" applyProtection="1">
      <alignment horizontal="center" vertical="center"/>
      <protection locked="0"/>
    </xf>
    <xf numFmtId="0" fontId="43" fillId="16" borderId="0" xfId="0" applyFont="1" applyFill="1" applyAlignment="1">
      <alignment horizontal="left" vertical="center"/>
    </xf>
    <xf numFmtId="0" fontId="26" fillId="12" borderId="0" xfId="0" applyFont="1" applyFill="1" applyAlignment="1">
      <alignment horizontal="right" vertical="center"/>
    </xf>
    <xf numFmtId="0" fontId="26" fillId="12" borderId="44" xfId="0" applyFont="1" applyFill="1" applyBorder="1" applyAlignment="1">
      <alignment horizontal="right" vertical="center"/>
    </xf>
    <xf numFmtId="0" fontId="26" fillId="12" borderId="38" xfId="0" applyFont="1" applyFill="1" applyBorder="1" applyAlignment="1">
      <alignment horizontal="right" vertical="center"/>
    </xf>
    <xf numFmtId="0" fontId="2" fillId="10" borderId="0" xfId="0" applyFont="1" applyFill="1" applyAlignment="1">
      <alignment horizontal="left" vertical="center" shrinkToFit="1"/>
    </xf>
    <xf numFmtId="0" fontId="43" fillId="16" borderId="0" xfId="0" applyFont="1" applyFill="1" applyAlignment="1">
      <alignment horizontal="center" vertical="center" shrinkToFit="1"/>
    </xf>
    <xf numFmtId="0" fontId="43" fillId="16" borderId="0" xfId="0" applyFont="1" applyFill="1" applyAlignment="1">
      <alignment horizontal="center" vertical="center"/>
    </xf>
    <xf numFmtId="0" fontId="36" fillId="9" borderId="0" xfId="0" applyFont="1" applyFill="1" applyAlignment="1">
      <alignment horizontal="left" vertical="center"/>
    </xf>
    <xf numFmtId="0" fontId="36" fillId="9" borderId="47" xfId="0" applyFont="1" applyFill="1" applyBorder="1" applyAlignment="1">
      <alignment horizontal="left" vertical="center"/>
    </xf>
    <xf numFmtId="9" fontId="26" fillId="13" borderId="32" xfId="0" applyNumberFormat="1" applyFont="1" applyFill="1" applyBorder="1" applyAlignment="1" applyProtection="1">
      <alignment horizontal="center" vertical="center"/>
      <protection locked="0"/>
    </xf>
    <xf numFmtId="164" fontId="26" fillId="6" borderId="32" xfId="0" applyNumberFormat="1" applyFont="1" applyFill="1" applyBorder="1" applyAlignment="1">
      <alignment horizontal="center" vertical="center"/>
    </xf>
    <xf numFmtId="0" fontId="33" fillId="14" borderId="35" xfId="0" applyFont="1" applyFill="1" applyBorder="1" applyAlignment="1">
      <alignment horizontal="center" vertical="center" shrinkToFit="1"/>
    </xf>
    <xf numFmtId="0" fontId="33" fillId="14" borderId="36" xfId="0" applyFont="1" applyFill="1" applyBorder="1" applyAlignment="1">
      <alignment horizontal="center" vertical="center" shrinkToFit="1"/>
    </xf>
    <xf numFmtId="9" fontId="33" fillId="14" borderId="35" xfId="0" applyNumberFormat="1" applyFont="1" applyFill="1" applyBorder="1" applyAlignment="1">
      <alignment horizontal="center" vertical="center"/>
    </xf>
    <xf numFmtId="9" fontId="33" fillId="14" borderId="36" xfId="0" applyNumberFormat="1" applyFont="1" applyFill="1" applyBorder="1" applyAlignment="1">
      <alignment horizontal="center" vertical="center"/>
    </xf>
    <xf numFmtId="0" fontId="3" fillId="12" borderId="32" xfId="0" applyFont="1" applyFill="1" applyBorder="1" applyAlignment="1">
      <alignment horizontal="left" vertical="top" wrapText="1" shrinkToFit="1"/>
    </xf>
    <xf numFmtId="164" fontId="33" fillId="14" borderId="35" xfId="0" applyNumberFormat="1" applyFont="1" applyFill="1" applyBorder="1" applyAlignment="1">
      <alignment horizontal="center" vertical="center"/>
    </xf>
    <xf numFmtId="164" fontId="33" fillId="14" borderId="36" xfId="0" applyNumberFormat="1" applyFont="1" applyFill="1" applyBorder="1" applyAlignment="1">
      <alignment horizontal="center" vertical="center"/>
    </xf>
    <xf numFmtId="9" fontId="33" fillId="15" borderId="35" xfId="0" applyNumberFormat="1" applyFont="1" applyFill="1" applyBorder="1" applyAlignment="1" applyProtection="1">
      <alignment horizontal="center" vertical="center"/>
      <protection locked="0"/>
    </xf>
    <xf numFmtId="9" fontId="33" fillId="15" borderId="36" xfId="0" applyNumberFormat="1" applyFont="1" applyFill="1" applyBorder="1" applyAlignment="1" applyProtection="1">
      <alignment horizontal="center" vertical="center"/>
      <protection locked="0"/>
    </xf>
    <xf numFmtId="164" fontId="33" fillId="7" borderId="35" xfId="0" applyNumberFormat="1" applyFont="1" applyFill="1" applyBorder="1" applyAlignment="1">
      <alignment horizontal="center" vertical="center"/>
    </xf>
    <xf numFmtId="164" fontId="33" fillId="7" borderId="36" xfId="0" applyNumberFormat="1" applyFont="1" applyFill="1" applyBorder="1" applyAlignment="1">
      <alignment horizontal="center" vertical="center"/>
    </xf>
    <xf numFmtId="0" fontId="26" fillId="10" borderId="42" xfId="0" applyFont="1" applyFill="1" applyBorder="1" applyAlignment="1">
      <alignment horizontal="center" vertical="center" wrapText="1" shrinkToFit="1"/>
    </xf>
    <xf numFmtId="0" fontId="26" fillId="10" borderId="43" xfId="0" applyFont="1" applyFill="1" applyBorder="1" applyAlignment="1">
      <alignment horizontal="center" vertical="center" wrapText="1" shrinkToFit="1"/>
    </xf>
    <xf numFmtId="0" fontId="26" fillId="10" borderId="44" xfId="0" applyFont="1" applyFill="1" applyBorder="1" applyAlignment="1">
      <alignment horizontal="center" vertical="center" wrapText="1" shrinkToFit="1"/>
    </xf>
    <xf numFmtId="0" fontId="26" fillId="10" borderId="38" xfId="0" applyFont="1" applyFill="1" applyBorder="1" applyAlignment="1">
      <alignment horizontal="center" vertical="center" wrapText="1" shrinkToFit="1"/>
    </xf>
    <xf numFmtId="0" fontId="26" fillId="10" borderId="45" xfId="0" applyFont="1" applyFill="1" applyBorder="1" applyAlignment="1">
      <alignment horizontal="center" vertical="center" wrapText="1" shrinkToFit="1"/>
    </xf>
    <xf numFmtId="0" fontId="26" fillId="10" borderId="46" xfId="0" applyFont="1" applyFill="1" applyBorder="1" applyAlignment="1">
      <alignment horizontal="center" vertical="center" wrapText="1" shrinkToFit="1"/>
    </xf>
    <xf numFmtId="0" fontId="33" fillId="14" borderId="0" xfId="0" applyFont="1" applyFill="1" applyAlignment="1">
      <alignment horizontal="left" vertical="center"/>
    </xf>
    <xf numFmtId="10" fontId="52" fillId="17" borderId="35" xfId="0" applyNumberFormat="1" applyFont="1" applyFill="1" applyBorder="1" applyAlignment="1">
      <alignment horizontal="center" vertical="center" shrinkToFit="1"/>
    </xf>
    <xf numFmtId="10" fontId="52" fillId="17" borderId="36" xfId="0" applyNumberFormat="1" applyFont="1" applyFill="1" applyBorder="1" applyAlignment="1">
      <alignment horizontal="center" vertical="center" shrinkToFit="1"/>
    </xf>
    <xf numFmtId="0" fontId="25" fillId="12" borderId="33" xfId="0" applyFont="1" applyFill="1" applyBorder="1" applyAlignment="1" applyProtection="1">
      <alignment horizontal="left" vertical="center" shrinkToFit="1"/>
      <protection locked="0"/>
    </xf>
    <xf numFmtId="0" fontId="25" fillId="12" borderId="34" xfId="0" applyFont="1" applyFill="1" applyBorder="1" applyAlignment="1" applyProtection="1">
      <alignment horizontal="left" vertical="center" shrinkToFit="1"/>
      <protection locked="0"/>
    </xf>
    <xf numFmtId="0" fontId="25" fillId="6" borderId="33" xfId="0" applyFont="1" applyFill="1" applyBorder="1" applyAlignment="1" applyProtection="1">
      <alignment horizontal="center" vertical="center" shrinkToFit="1"/>
      <protection locked="0"/>
    </xf>
    <xf numFmtId="0" fontId="25" fillId="6" borderId="37" xfId="0" applyFont="1" applyFill="1" applyBorder="1" applyAlignment="1" applyProtection="1">
      <alignment horizontal="center" vertical="center" shrinkToFit="1"/>
      <protection locked="0"/>
    </xf>
    <xf numFmtId="0" fontId="25" fillId="6" borderId="34" xfId="0" applyFont="1" applyFill="1" applyBorder="1" applyAlignment="1" applyProtection="1">
      <alignment horizontal="center" vertical="center" shrinkToFit="1"/>
      <protection locked="0"/>
    </xf>
    <xf numFmtId="0" fontId="78" fillId="10" borderId="0" xfId="0" applyFont="1" applyFill="1" applyAlignment="1">
      <alignment horizontal="left" vertical="center" shrinkToFit="1"/>
    </xf>
    <xf numFmtId="0" fontId="78" fillId="10" borderId="38" xfId="0" applyFont="1" applyFill="1" applyBorder="1" applyAlignment="1">
      <alignment horizontal="left" vertical="center" shrinkToFit="1"/>
    </xf>
    <xf numFmtId="164" fontId="25" fillId="6" borderId="33" xfId="0" applyNumberFormat="1" applyFont="1" applyFill="1" applyBorder="1" applyAlignment="1" applyProtection="1">
      <alignment horizontal="center" vertical="center" shrinkToFit="1"/>
      <protection locked="0"/>
    </xf>
    <xf numFmtId="164" fontId="25" fillId="6" borderId="34" xfId="0" applyNumberFormat="1" applyFont="1" applyFill="1" applyBorder="1" applyAlignment="1" applyProtection="1">
      <alignment horizontal="center" vertical="center" shrinkToFit="1"/>
      <protection locked="0"/>
    </xf>
    <xf numFmtId="0" fontId="9" fillId="7" borderId="35" xfId="0" applyFont="1" applyFill="1" applyBorder="1" applyAlignment="1" applyProtection="1">
      <alignment horizontal="left" vertical="center" shrinkToFit="1"/>
      <protection locked="0"/>
    </xf>
    <xf numFmtId="0" fontId="53" fillId="16" borderId="0" xfId="0" applyFont="1" applyFill="1" applyAlignment="1">
      <alignment horizontal="left" vertical="center" shrinkToFit="1"/>
    </xf>
    <xf numFmtId="0" fontId="53" fillId="16" borderId="0" xfId="0" applyFont="1" applyFill="1" applyAlignment="1">
      <alignment horizontal="center" vertical="center" shrinkToFit="1"/>
    </xf>
    <xf numFmtId="0" fontId="10" fillId="10" borderId="0" xfId="0" applyFont="1" applyFill="1" applyAlignment="1">
      <alignment horizontal="left" vertical="center" shrinkToFit="1"/>
    </xf>
    <xf numFmtId="0" fontId="10" fillId="10" borderId="38" xfId="0" applyFont="1" applyFill="1" applyBorder="1" applyAlignment="1">
      <alignment horizontal="left" vertical="center" shrinkToFit="1"/>
    </xf>
    <xf numFmtId="0" fontId="25" fillId="6" borderId="33" xfId="0" applyFont="1" applyFill="1" applyBorder="1" applyAlignment="1" applyProtection="1">
      <alignment horizontal="left" vertical="center" shrinkToFit="1"/>
      <protection locked="0"/>
    </xf>
    <xf numFmtId="0" fontId="25" fillId="6" borderId="34" xfId="0" applyFont="1" applyFill="1" applyBorder="1" applyAlignment="1" applyProtection="1">
      <alignment horizontal="left" vertical="center" shrinkToFit="1"/>
      <protection locked="0"/>
    </xf>
    <xf numFmtId="10" fontId="52" fillId="14" borderId="44" xfId="0" applyNumberFormat="1" applyFont="1" applyFill="1" applyBorder="1" applyAlignment="1">
      <alignment horizontal="center" vertical="center" shrinkToFit="1"/>
    </xf>
    <xf numFmtId="10" fontId="52" fillId="14" borderId="0" xfId="0" applyNumberFormat="1" applyFont="1" applyFill="1" applyAlignment="1">
      <alignment horizontal="center" vertical="center" shrinkToFit="1"/>
    </xf>
    <xf numFmtId="10" fontId="52" fillId="14" borderId="47" xfId="0" applyNumberFormat="1" applyFont="1" applyFill="1" applyBorder="1" applyAlignment="1">
      <alignment horizontal="center" vertical="center" shrinkToFit="1"/>
    </xf>
    <xf numFmtId="10" fontId="25" fillId="12" borderId="50" xfId="0" applyNumberFormat="1" applyFont="1" applyFill="1" applyBorder="1" applyAlignment="1" applyProtection="1">
      <alignment horizontal="center" vertical="center" shrinkToFit="1"/>
      <protection locked="0"/>
    </xf>
    <xf numFmtId="10" fontId="25" fillId="12" borderId="51" xfId="0" applyNumberFormat="1" applyFont="1" applyFill="1" applyBorder="1" applyAlignment="1" applyProtection="1">
      <alignment horizontal="center" vertical="center" shrinkToFit="1"/>
      <protection locked="0"/>
    </xf>
    <xf numFmtId="164" fontId="80" fillId="14" borderId="35" xfId="0" applyNumberFormat="1" applyFont="1" applyFill="1" applyBorder="1" applyAlignment="1">
      <alignment horizontal="center" vertical="center" shrinkToFit="1"/>
    </xf>
    <xf numFmtId="164" fontId="80" fillId="14" borderId="36" xfId="0" applyNumberFormat="1" applyFont="1" applyFill="1" applyBorder="1" applyAlignment="1">
      <alignment horizontal="center" vertical="center" shrinkToFit="1"/>
    </xf>
    <xf numFmtId="0" fontId="81" fillId="6" borderId="33" xfId="0" applyFont="1" applyFill="1" applyBorder="1" applyAlignment="1" applyProtection="1">
      <alignment horizontal="left" vertical="center" shrinkToFit="1"/>
      <protection locked="0"/>
    </xf>
    <xf numFmtId="0" fontId="81" fillId="6" borderId="34" xfId="0" applyFont="1" applyFill="1" applyBorder="1" applyAlignment="1" applyProtection="1">
      <alignment horizontal="left" vertical="center" shrinkToFit="1"/>
      <protection locked="0"/>
    </xf>
    <xf numFmtId="9" fontId="82" fillId="14" borderId="35" xfId="0" applyNumberFormat="1" applyFont="1" applyFill="1" applyBorder="1" applyAlignment="1">
      <alignment horizontal="center" vertical="center" shrinkToFit="1"/>
    </xf>
    <xf numFmtId="9" fontId="82" fillId="14" borderId="36" xfId="0" applyNumberFormat="1" applyFont="1" applyFill="1" applyBorder="1" applyAlignment="1">
      <alignment horizontal="center" vertical="center" shrinkToFit="1"/>
    </xf>
    <xf numFmtId="164" fontId="83" fillId="14" borderId="35" xfId="0" applyNumberFormat="1" applyFont="1" applyFill="1" applyBorder="1" applyAlignment="1">
      <alignment horizontal="center" vertical="center" shrinkToFit="1"/>
    </xf>
    <xf numFmtId="164" fontId="83" fillId="14" borderId="36" xfId="0" applyNumberFormat="1" applyFont="1" applyFill="1" applyBorder="1" applyAlignment="1">
      <alignment horizontal="center" vertical="center" shrinkToFit="1"/>
    </xf>
    <xf numFmtId="9" fontId="81" fillId="12" borderId="32" xfId="0" applyNumberFormat="1" applyFont="1" applyFill="1" applyBorder="1" applyAlignment="1" applyProtection="1">
      <alignment horizontal="center" vertical="center" shrinkToFit="1"/>
      <protection locked="0"/>
    </xf>
    <xf numFmtId="0" fontId="79" fillId="12" borderId="47" xfId="0" applyFont="1" applyFill="1" applyBorder="1" applyAlignment="1">
      <alignment horizontal="left" vertical="center" shrinkToFit="1"/>
    </xf>
    <xf numFmtId="0" fontId="25" fillId="10" borderId="33" xfId="0" applyFont="1" applyFill="1" applyBorder="1" applyAlignment="1" applyProtection="1">
      <alignment horizontal="left" vertical="center" shrinkToFit="1"/>
      <protection locked="0"/>
    </xf>
    <xf numFmtId="0" fontId="25" fillId="10" borderId="34" xfId="0" applyFont="1" applyFill="1" applyBorder="1" applyAlignment="1" applyProtection="1">
      <alignment horizontal="left" vertical="center" shrinkToFit="1"/>
      <protection locked="0"/>
    </xf>
    <xf numFmtId="0" fontId="8" fillId="13" borderId="33" xfId="0" applyFont="1" applyFill="1" applyBorder="1" applyAlignment="1" applyProtection="1">
      <alignment horizontal="center" vertical="center" shrinkToFit="1"/>
      <protection locked="0"/>
    </xf>
    <xf numFmtId="0" fontId="8" fillId="13" borderId="37" xfId="0" applyFont="1" applyFill="1" applyBorder="1" applyAlignment="1" applyProtection="1">
      <alignment horizontal="center" vertical="center" shrinkToFit="1"/>
      <protection locked="0"/>
    </xf>
    <xf numFmtId="164" fontId="8" fillId="6" borderId="33" xfId="0" applyNumberFormat="1" applyFont="1" applyFill="1" applyBorder="1" applyAlignment="1">
      <alignment horizontal="center" vertical="center" shrinkToFit="1"/>
    </xf>
    <xf numFmtId="164" fontId="8" fillId="6" borderId="34" xfId="0" applyNumberFormat="1" applyFont="1" applyFill="1" applyBorder="1" applyAlignment="1">
      <alignment horizontal="center" vertical="center" shrinkToFit="1"/>
    </xf>
    <xf numFmtId="0" fontId="25" fillId="12" borderId="33" xfId="0" applyFont="1" applyFill="1" applyBorder="1" applyAlignment="1">
      <alignment horizontal="center" vertical="center" shrinkToFit="1"/>
    </xf>
    <xf numFmtId="0" fontId="25" fillId="12" borderId="34" xfId="0" applyFont="1" applyFill="1" applyBorder="1" applyAlignment="1">
      <alignment horizontal="center" vertical="center" shrinkToFit="1"/>
    </xf>
    <xf numFmtId="0" fontId="42" fillId="12" borderId="0" xfId="0" applyFont="1" applyFill="1" applyAlignment="1">
      <alignment horizontal="left" vertical="center" shrinkToFit="1"/>
    </xf>
    <xf numFmtId="0" fontId="46" fillId="11" borderId="0" xfId="0" applyFont="1" applyFill="1" applyAlignment="1">
      <alignment horizontal="left" vertical="center" shrinkToFit="1"/>
    </xf>
    <xf numFmtId="0" fontId="46" fillId="11" borderId="0" xfId="0" applyFont="1" applyFill="1" applyAlignment="1">
      <alignment horizontal="center" vertical="center" shrinkToFit="1"/>
    </xf>
    <xf numFmtId="0" fontId="26" fillId="6" borderId="33" xfId="0" applyFont="1" applyFill="1" applyBorder="1" applyAlignment="1" applyProtection="1">
      <alignment horizontal="left" vertical="top" wrapText="1" shrinkToFit="1"/>
      <protection locked="0"/>
    </xf>
    <xf numFmtId="0" fontId="26" fillId="6" borderId="37" xfId="0" applyFont="1" applyFill="1" applyBorder="1" applyAlignment="1" applyProtection="1">
      <alignment horizontal="left" vertical="top" wrapText="1" shrinkToFit="1"/>
      <protection locked="0"/>
    </xf>
    <xf numFmtId="0" fontId="26" fillId="6" borderId="34" xfId="0" applyFont="1" applyFill="1" applyBorder="1" applyAlignment="1" applyProtection="1">
      <alignment horizontal="left" vertical="top" wrapText="1" shrinkToFit="1"/>
      <protection locked="0"/>
    </xf>
    <xf numFmtId="0" fontId="8" fillId="13" borderId="33" xfId="0" applyFont="1" applyFill="1" applyBorder="1" applyAlignment="1">
      <alignment horizontal="left" vertical="center" shrinkToFit="1"/>
    </xf>
    <xf numFmtId="0" fontId="8" fillId="13" borderId="37" xfId="0" applyFont="1" applyFill="1" applyBorder="1" applyAlignment="1">
      <alignment horizontal="left" vertical="center" shrinkToFit="1"/>
    </xf>
    <xf numFmtId="0" fontId="8" fillId="13" borderId="34" xfId="0" applyFont="1" applyFill="1" applyBorder="1" applyAlignment="1">
      <alignment horizontal="left" vertical="center" shrinkToFit="1"/>
    </xf>
    <xf numFmtId="0" fontId="38" fillId="13" borderId="33" xfId="0" applyFont="1" applyFill="1" applyBorder="1" applyAlignment="1">
      <alignment horizontal="left" vertical="center" shrinkToFit="1"/>
    </xf>
    <xf numFmtId="0" fontId="38" fillId="13" borderId="37" xfId="0" applyFont="1" applyFill="1" applyBorder="1" applyAlignment="1">
      <alignment horizontal="left" vertical="center" shrinkToFit="1"/>
    </xf>
    <xf numFmtId="0" fontId="38" fillId="13" borderId="34" xfId="0" applyFont="1" applyFill="1" applyBorder="1" applyAlignment="1">
      <alignment horizontal="left" vertical="center" shrinkToFit="1"/>
    </xf>
    <xf numFmtId="0" fontId="38" fillId="6" borderId="0" xfId="0" applyFont="1" applyFill="1" applyAlignment="1">
      <alignment horizontal="center" vertical="center" shrinkToFit="1"/>
    </xf>
    <xf numFmtId="165" fontId="8" fillId="13" borderId="37" xfId="0" applyNumberFormat="1" applyFont="1" applyFill="1" applyBorder="1" applyAlignment="1">
      <alignment horizontal="center" vertical="center" shrinkToFit="1"/>
    </xf>
    <xf numFmtId="165" fontId="8" fillId="13" borderId="34" xfId="0" applyNumberFormat="1" applyFont="1" applyFill="1" applyBorder="1" applyAlignment="1">
      <alignment horizontal="center" vertical="center" shrinkToFit="1"/>
    </xf>
    <xf numFmtId="167" fontId="16" fillId="10" borderId="2" xfId="2" applyNumberFormat="1" applyFont="1" applyFill="1" applyBorder="1" applyAlignment="1">
      <alignment horizontal="right" vertical="center"/>
    </xf>
    <xf numFmtId="167" fontId="16" fillId="10" borderId="3" xfId="2" applyNumberFormat="1" applyFont="1" applyFill="1" applyBorder="1" applyAlignment="1">
      <alignment horizontal="right" vertical="center"/>
    </xf>
    <xf numFmtId="167" fontId="16" fillId="10" borderId="4" xfId="2" applyNumberFormat="1" applyFont="1" applyFill="1" applyBorder="1" applyAlignment="1">
      <alignment horizontal="right" vertical="center"/>
    </xf>
    <xf numFmtId="0" fontId="15" fillId="0" borderId="2" xfId="2" applyFont="1" applyBorder="1" applyAlignment="1">
      <alignment horizontal="left" vertical="center"/>
    </xf>
    <xf numFmtId="0" fontId="15" fillId="0" borderId="3" xfId="2" applyFont="1" applyBorder="1" applyAlignment="1">
      <alignment horizontal="left" vertical="center"/>
    </xf>
    <xf numFmtId="0" fontId="15" fillId="0" borderId="4" xfId="2" applyFont="1" applyBorder="1" applyAlignment="1">
      <alignment horizontal="left" vertical="center"/>
    </xf>
    <xf numFmtId="0" fontId="13" fillId="0" borderId="5" xfId="2" applyFont="1" applyBorder="1" applyAlignment="1" applyProtection="1">
      <alignment horizontal="left" vertical="top" wrapText="1"/>
      <protection locked="0"/>
    </xf>
    <xf numFmtId="0" fontId="13" fillId="0" borderId="6"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0" xfId="2" applyFont="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3" fillId="0" borderId="11" xfId="2" applyFont="1" applyBorder="1" applyAlignment="1" applyProtection="1">
      <alignment horizontal="left" vertical="top" wrapText="1"/>
      <protection locked="0"/>
    </xf>
    <xf numFmtId="0" fontId="13" fillId="0" borderId="12" xfId="2" applyFont="1" applyBorder="1" applyAlignment="1" applyProtection="1">
      <alignment horizontal="left" vertical="top" wrapText="1"/>
      <protection locked="0"/>
    </xf>
    <xf numFmtId="0" fontId="60" fillId="0" borderId="6" xfId="2" applyFont="1" applyBorder="1" applyAlignment="1">
      <alignment horizontal="left" vertical="center"/>
    </xf>
    <xf numFmtId="0" fontId="9" fillId="0" borderId="1" xfId="2" applyFont="1" applyBorder="1" applyAlignment="1">
      <alignment horizontal="left" vertical="center" shrinkToFit="1"/>
    </xf>
    <xf numFmtId="0" fontId="9" fillId="0" borderId="2" xfId="2" applyFont="1" applyBorder="1" applyAlignment="1">
      <alignment horizontal="left" vertical="center"/>
    </xf>
    <xf numFmtId="0" fontId="9" fillId="0" borderId="3" xfId="2" applyFont="1" applyBorder="1" applyAlignment="1">
      <alignment horizontal="left" vertical="center"/>
    </xf>
    <xf numFmtId="0" fontId="9" fillId="0" borderId="4" xfId="2" applyFont="1" applyBorder="1" applyAlignment="1">
      <alignment horizontal="left" vertical="center"/>
    </xf>
    <xf numFmtId="0" fontId="8" fillId="13" borderId="0" xfId="2" applyFont="1" applyFill="1" applyAlignment="1">
      <alignment horizontal="center" vertical="center"/>
    </xf>
    <xf numFmtId="0" fontId="8" fillId="13" borderId="0" xfId="2" applyFont="1" applyFill="1" applyAlignment="1" applyProtection="1">
      <alignment horizontal="center" vertical="center"/>
      <protection locked="0"/>
    </xf>
    <xf numFmtId="0" fontId="9" fillId="13" borderId="0" xfId="2" applyFont="1" applyFill="1" applyAlignment="1">
      <alignment horizontal="center" vertical="center"/>
    </xf>
    <xf numFmtId="0" fontId="11" fillId="6" borderId="0" xfId="2" applyFont="1" applyFill="1" applyAlignment="1">
      <alignment horizontal="center" vertical="center"/>
    </xf>
    <xf numFmtId="165" fontId="8" fillId="13" borderId="0" xfId="2" applyNumberFormat="1" applyFont="1" applyFill="1" applyAlignment="1">
      <alignment horizontal="center" vertical="center"/>
    </xf>
    <xf numFmtId="0" fontId="8" fillId="7" borderId="0" xfId="2" applyFont="1" applyFill="1" applyAlignment="1">
      <alignment horizontal="center" vertical="center" wrapText="1"/>
    </xf>
    <xf numFmtId="0" fontId="71" fillId="16" borderId="0" xfId="2" applyFont="1" applyFill="1" applyAlignment="1">
      <alignment horizontal="center" vertical="center" wrapText="1"/>
    </xf>
    <xf numFmtId="0" fontId="57" fillId="7" borderId="0" xfId="2" applyFont="1" applyFill="1" applyAlignment="1">
      <alignment horizontal="center" vertical="center" wrapText="1"/>
    </xf>
    <xf numFmtId="0" fontId="8" fillId="6" borderId="0" xfId="2" applyFont="1" applyFill="1" applyAlignment="1">
      <alignment horizontal="center" vertical="center"/>
    </xf>
    <xf numFmtId="0" fontId="66" fillId="21" borderId="0" xfId="2" applyFont="1" applyFill="1" applyAlignment="1">
      <alignment horizontal="center" vertical="center"/>
    </xf>
    <xf numFmtId="0" fontId="64" fillId="0" borderId="22" xfId="2" applyFont="1" applyBorder="1" applyAlignment="1">
      <alignment horizontal="center" vertical="center"/>
    </xf>
    <xf numFmtId="0" fontId="64" fillId="0" borderId="24" xfId="2" applyFont="1" applyBorder="1" applyAlignment="1">
      <alignment horizontal="center" vertical="center"/>
    </xf>
    <xf numFmtId="0" fontId="64" fillId="0" borderId="23" xfId="2" applyFont="1" applyBorder="1" applyAlignment="1">
      <alignment horizontal="center" vertical="center"/>
    </xf>
    <xf numFmtId="0" fontId="64" fillId="0" borderId="25" xfId="2" applyFont="1" applyBorder="1" applyAlignment="1">
      <alignment horizontal="center" vertical="center"/>
    </xf>
    <xf numFmtId="0" fontId="19" fillId="10" borderId="8" xfId="2" applyFont="1" applyFill="1" applyBorder="1" applyAlignment="1" applyProtection="1">
      <alignment horizontal="left" vertical="center" wrapText="1" shrinkToFit="1"/>
      <protection locked="0"/>
    </xf>
    <xf numFmtId="0" fontId="19" fillId="10" borderId="0" xfId="2" applyFont="1" applyFill="1" applyAlignment="1" applyProtection="1">
      <alignment horizontal="left" vertical="center" wrapText="1" shrinkToFit="1"/>
      <protection locked="0"/>
    </xf>
    <xf numFmtId="0" fontId="19" fillId="10" borderId="28" xfId="2" applyFont="1" applyFill="1" applyBorder="1" applyAlignment="1" applyProtection="1">
      <alignment horizontal="left" vertical="center" wrapText="1" shrinkToFit="1"/>
      <protection locked="0"/>
    </xf>
    <xf numFmtId="0" fontId="19" fillId="10" borderId="10" xfId="2" applyFont="1" applyFill="1" applyBorder="1" applyAlignment="1" applyProtection="1">
      <alignment horizontal="left" vertical="center" wrapText="1" shrinkToFit="1"/>
      <protection locked="0"/>
    </xf>
    <xf numFmtId="0" fontId="19" fillId="10" borderId="11" xfId="2" applyFont="1" applyFill="1" applyBorder="1" applyAlignment="1" applyProtection="1">
      <alignment horizontal="left" vertical="center" wrapText="1" shrinkToFit="1"/>
      <protection locked="0"/>
    </xf>
    <xf numFmtId="0" fontId="19" fillId="10" borderId="30" xfId="2" applyFont="1" applyFill="1" applyBorder="1" applyAlignment="1" applyProtection="1">
      <alignment horizontal="left" vertical="center" wrapText="1" shrinkToFit="1"/>
      <protection locked="0"/>
    </xf>
    <xf numFmtId="0" fontId="20" fillId="10" borderId="17" xfId="2" applyFont="1" applyFill="1" applyBorder="1" applyAlignment="1" applyProtection="1">
      <alignment horizontal="center" vertical="center"/>
      <protection locked="0"/>
    </xf>
    <xf numFmtId="0" fontId="20" fillId="10" borderId="0" xfId="2" applyFont="1" applyFill="1" applyAlignment="1" applyProtection="1">
      <alignment horizontal="center" vertical="center"/>
      <protection locked="0"/>
    </xf>
    <xf numFmtId="0" fontId="20" fillId="10" borderId="9" xfId="2" applyFont="1" applyFill="1" applyBorder="1" applyAlignment="1" applyProtection="1">
      <alignment horizontal="center" vertical="center"/>
      <protection locked="0"/>
    </xf>
    <xf numFmtId="0" fontId="20" fillId="10" borderId="31" xfId="2" applyFont="1" applyFill="1" applyBorder="1" applyAlignment="1" applyProtection="1">
      <alignment horizontal="center" vertical="center"/>
      <protection locked="0"/>
    </xf>
    <xf numFmtId="0" fontId="20" fillId="10" borderId="11" xfId="2" applyFont="1" applyFill="1" applyBorder="1" applyAlignment="1" applyProtection="1">
      <alignment horizontal="center" vertical="center"/>
      <protection locked="0"/>
    </xf>
    <xf numFmtId="0" fontId="20" fillId="10" borderId="12" xfId="2" applyFont="1" applyFill="1" applyBorder="1" applyAlignment="1" applyProtection="1">
      <alignment horizontal="center" vertical="center"/>
      <protection locked="0"/>
    </xf>
    <xf numFmtId="0" fontId="9" fillId="12" borderId="19" xfId="2" applyFont="1" applyFill="1" applyBorder="1" applyAlignment="1" applyProtection="1">
      <alignment horizontal="center" vertical="center" shrinkToFit="1"/>
      <protection locked="0"/>
    </xf>
    <xf numFmtId="0" fontId="9" fillId="12" borderId="20" xfId="2" applyFont="1" applyFill="1" applyBorder="1" applyAlignment="1" applyProtection="1">
      <alignment horizontal="center" vertical="center" shrinkToFit="1"/>
      <protection locked="0"/>
    </xf>
    <xf numFmtId="0" fontId="9" fillId="12" borderId="18" xfId="2" applyFont="1" applyFill="1" applyBorder="1" applyAlignment="1" applyProtection="1">
      <alignment horizontal="center" vertical="center"/>
      <protection locked="0"/>
    </xf>
    <xf numFmtId="0" fontId="9" fillId="12" borderId="26" xfId="2" applyFont="1" applyFill="1" applyBorder="1" applyAlignment="1" applyProtection="1">
      <alignment horizontal="center" vertical="center"/>
      <protection locked="0"/>
    </xf>
    <xf numFmtId="0" fontId="63" fillId="0" borderId="23" xfId="2" applyFont="1" applyBorder="1" applyAlignment="1">
      <alignment horizontal="center" vertical="center"/>
    </xf>
    <xf numFmtId="0" fontId="63" fillId="0" borderId="22" xfId="2" applyFont="1" applyBorder="1" applyAlignment="1">
      <alignment horizontal="center" vertical="center"/>
    </xf>
    <xf numFmtId="0" fontId="63" fillId="0" borderId="25" xfId="2" applyFont="1" applyBorder="1" applyAlignment="1">
      <alignment horizontal="center" vertical="center"/>
    </xf>
    <xf numFmtId="0" fontId="65" fillId="12" borderId="17" xfId="2" applyFont="1" applyFill="1" applyBorder="1" applyAlignment="1" applyProtection="1">
      <alignment horizontal="center" vertical="center" wrapText="1" shrinkToFit="1"/>
      <protection locked="0"/>
    </xf>
    <xf numFmtId="0" fontId="65" fillId="12" borderId="0" xfId="2" applyFont="1" applyFill="1" applyAlignment="1" applyProtection="1">
      <alignment horizontal="center" vertical="center" wrapText="1" shrinkToFit="1"/>
      <protection locked="0"/>
    </xf>
    <xf numFmtId="0" fontId="65" fillId="12" borderId="9" xfId="2" applyFont="1" applyFill="1" applyBorder="1" applyAlignment="1" applyProtection="1">
      <alignment horizontal="center" vertical="center" wrapText="1" shrinkToFit="1"/>
      <protection locked="0"/>
    </xf>
    <xf numFmtId="0" fontId="72" fillId="12" borderId="19" xfId="2" applyFont="1" applyFill="1" applyBorder="1" applyAlignment="1" applyProtection="1">
      <alignment horizontal="center" vertical="center" wrapText="1" shrinkToFit="1"/>
      <protection locked="0"/>
    </xf>
    <xf numFmtId="0" fontId="72" fillId="12" borderId="18" xfId="2" applyFont="1" applyFill="1" applyBorder="1" applyAlignment="1" applyProtection="1">
      <alignment horizontal="center" vertical="center" wrapText="1" shrinkToFit="1"/>
      <protection locked="0"/>
    </xf>
    <xf numFmtId="0" fontId="72" fillId="12" borderId="26" xfId="2" applyFont="1" applyFill="1" applyBorder="1" applyAlignment="1" applyProtection="1">
      <alignment horizontal="center" vertical="center" wrapText="1" shrinkToFit="1"/>
      <protection locked="0"/>
    </xf>
    <xf numFmtId="0" fontId="18" fillId="0" borderId="13" xfId="2" applyFont="1" applyBorder="1" applyAlignment="1">
      <alignment horizontal="center" vertical="center"/>
    </xf>
    <xf numFmtId="0" fontId="18" fillId="0" borderId="16" xfId="2" applyFont="1" applyBorder="1" applyAlignment="1">
      <alignment horizontal="center" vertical="center"/>
    </xf>
    <xf numFmtId="0" fontId="18" fillId="0" borderId="29" xfId="2" applyFont="1" applyBorder="1" applyAlignment="1">
      <alignment horizontal="center" vertical="center"/>
    </xf>
    <xf numFmtId="0" fontId="63" fillId="0" borderId="6" xfId="2" applyFont="1" applyBorder="1" applyAlignment="1">
      <alignment horizontal="center" vertical="center"/>
    </xf>
    <xf numFmtId="0" fontId="63" fillId="0" borderId="14" xfId="2" applyFont="1" applyBorder="1" applyAlignment="1">
      <alignment horizontal="center" vertical="center"/>
    </xf>
    <xf numFmtId="0" fontId="63" fillId="0" borderId="15" xfId="2" applyFont="1" applyBorder="1" applyAlignment="1">
      <alignment horizontal="center" vertical="center"/>
    </xf>
    <xf numFmtId="0" fontId="64" fillId="0" borderId="15" xfId="2" applyFont="1" applyBorder="1" applyAlignment="1">
      <alignment horizontal="center" vertical="center"/>
    </xf>
    <xf numFmtId="0" fontId="64" fillId="0" borderId="6" xfId="2" applyFont="1" applyBorder="1" applyAlignment="1">
      <alignment horizontal="center" vertical="center"/>
    </xf>
    <xf numFmtId="0" fontId="64" fillId="0" borderId="7" xfId="2" applyFont="1" applyBorder="1" applyAlignment="1">
      <alignment horizontal="center" vertical="center"/>
    </xf>
    <xf numFmtId="0" fontId="9" fillId="12" borderId="27" xfId="2" applyFont="1" applyFill="1" applyBorder="1" applyAlignment="1" applyProtection="1">
      <alignment horizontal="center" vertical="center" shrinkToFit="1"/>
      <protection locked="0"/>
    </xf>
    <xf numFmtId="0" fontId="9" fillId="12" borderId="17" xfId="2" applyFont="1" applyFill="1" applyBorder="1" applyAlignment="1" applyProtection="1">
      <alignment horizontal="center" vertical="center"/>
      <protection locked="0"/>
    </xf>
    <xf numFmtId="0" fontId="9" fillId="12" borderId="19" xfId="2" applyFont="1" applyFill="1" applyBorder="1" applyAlignment="1" applyProtection="1">
      <alignment horizontal="center" vertical="center"/>
      <protection locked="0"/>
    </xf>
    <xf numFmtId="0" fontId="9" fillId="12" borderId="20" xfId="2" applyFont="1" applyFill="1" applyBorder="1" applyAlignment="1" applyProtection="1">
      <alignment horizontal="center" vertical="center"/>
      <protection locked="0"/>
    </xf>
    <xf numFmtId="0" fontId="9" fillId="10" borderId="19" xfId="2" applyFont="1" applyFill="1" applyBorder="1" applyAlignment="1" applyProtection="1">
      <alignment horizontal="center" vertical="center"/>
      <protection locked="0"/>
    </xf>
    <xf numFmtId="0" fontId="9" fillId="10" borderId="18" xfId="2" applyFont="1" applyFill="1" applyBorder="1" applyAlignment="1" applyProtection="1">
      <alignment horizontal="center" vertical="center"/>
      <protection locked="0"/>
    </xf>
    <xf numFmtId="0" fontId="9" fillId="10" borderId="0" xfId="2" applyFont="1" applyFill="1" applyAlignment="1" applyProtection="1">
      <alignment horizontal="center" vertical="center"/>
      <protection locked="0"/>
    </xf>
    <xf numFmtId="0" fontId="9" fillId="10" borderId="17" xfId="2" applyFont="1" applyFill="1" applyBorder="1" applyAlignment="1" applyProtection="1">
      <alignment horizontal="center" vertical="center"/>
      <protection locked="0"/>
    </xf>
    <xf numFmtId="0" fontId="9" fillId="10" borderId="9" xfId="2" applyFont="1" applyFill="1" applyBorder="1" applyAlignment="1" applyProtection="1">
      <alignment horizontal="center" vertical="center"/>
      <protection locked="0"/>
    </xf>
    <xf numFmtId="0" fontId="63" fillId="0" borderId="21" xfId="2" applyFont="1" applyBorder="1" applyAlignment="1">
      <alignment horizontal="center" vertical="center"/>
    </xf>
    <xf numFmtId="0" fontId="63" fillId="0" borderId="24" xfId="2" applyFont="1" applyBorder="1" applyAlignment="1">
      <alignment horizontal="center" vertical="center"/>
    </xf>
    <xf numFmtId="0" fontId="9" fillId="12" borderId="8" xfId="2" applyFont="1" applyFill="1" applyBorder="1" applyAlignment="1" applyProtection="1">
      <alignment horizontal="left" vertical="center" wrapText="1" shrinkToFit="1"/>
      <protection locked="0"/>
    </xf>
    <xf numFmtId="0" fontId="9" fillId="12" borderId="0" xfId="2" applyFont="1" applyFill="1" applyAlignment="1" applyProtection="1">
      <alignment horizontal="left" vertical="center" wrapText="1" shrinkToFit="1"/>
      <protection locked="0"/>
    </xf>
    <xf numFmtId="0" fontId="9" fillId="12" borderId="27" xfId="2" applyFont="1" applyFill="1" applyBorder="1" applyAlignment="1" applyProtection="1">
      <alignment horizontal="left" vertical="center" wrapText="1" shrinkToFit="1"/>
      <protection locked="0"/>
    </xf>
    <xf numFmtId="0" fontId="9" fillId="12" borderId="18" xfId="2" applyFont="1" applyFill="1" applyBorder="1" applyAlignment="1" applyProtection="1">
      <alignment horizontal="left" vertical="center" wrapText="1" shrinkToFit="1"/>
      <protection locked="0"/>
    </xf>
    <xf numFmtId="0" fontId="21" fillId="0" borderId="13" xfId="2" applyFont="1" applyBorder="1" applyAlignment="1">
      <alignment horizontal="center" vertical="center"/>
    </xf>
    <xf numFmtId="0" fontId="21" fillId="0" borderId="16" xfId="2" applyFont="1" applyBorder="1" applyAlignment="1">
      <alignment horizontal="center" vertical="center"/>
    </xf>
    <xf numFmtId="0" fontId="21" fillId="0" borderId="29" xfId="2" applyFont="1" applyBorder="1" applyAlignment="1">
      <alignment horizontal="center" vertical="center"/>
    </xf>
    <xf numFmtId="0" fontId="6" fillId="6" borderId="0" xfId="2" applyFont="1" applyFill="1" applyAlignment="1">
      <alignment horizontal="center" vertical="center"/>
    </xf>
    <xf numFmtId="0" fontId="5" fillId="6" borderId="0" xfId="2" applyFont="1" applyFill="1" applyAlignment="1">
      <alignment horizontal="center" vertical="center"/>
    </xf>
    <xf numFmtId="0" fontId="41" fillId="20" borderId="0" xfId="2" applyFont="1" applyFill="1" applyAlignment="1">
      <alignment horizontal="center" vertical="center"/>
    </xf>
    <xf numFmtId="0" fontId="62" fillId="6" borderId="0" xfId="1" applyFont="1" applyFill="1" applyAlignment="1" applyProtection="1">
      <alignment horizontal="center" vertical="center"/>
    </xf>
    <xf numFmtId="0" fontId="23" fillId="6" borderId="0" xfId="2" applyFont="1" applyFill="1" applyAlignment="1">
      <alignment horizontal="left" vertical="center"/>
    </xf>
  </cellXfs>
  <cellStyles count="87">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Hyperlink" xfId="1" builtinId="8"/>
    <cellStyle name="Normal" xfId="0" builtinId="0"/>
    <cellStyle name="Normal 2" xfId="2" xr:uid="{00000000-0005-0000-0000-000056000000}"/>
  </cellStyles>
  <dxfs count="450">
    <dxf>
      <font>
        <color rgb="FFD9EEE0"/>
      </font>
      <fill>
        <patternFill patternType="solid">
          <fgColor indexed="64"/>
          <bgColor rgb="FFD9EEE0"/>
        </patternFill>
      </fill>
    </dxf>
    <dxf>
      <font>
        <color rgb="FFD9EEE0"/>
      </font>
      <fill>
        <patternFill patternType="solid">
          <fgColor indexed="64"/>
          <bgColor rgb="FFD9EEE0"/>
        </patternFill>
      </fill>
    </dxf>
    <dxf>
      <font>
        <color rgb="FFD9EEE0"/>
      </font>
      <fill>
        <patternFill patternType="solid">
          <fgColor indexed="64"/>
          <bgColor rgb="FFD9EEE0"/>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patternType="solid">
          <fgColor indexed="64"/>
          <bgColor theme="5" tint="0.79998168889431442"/>
        </patternFill>
      </fill>
    </dxf>
    <dxf>
      <font>
        <color auto="1"/>
      </font>
      <fill>
        <patternFill>
          <bgColor rgb="FFFFC7CE"/>
        </patternFill>
      </fill>
    </dxf>
    <dxf>
      <font>
        <color auto="1"/>
      </font>
      <fill>
        <patternFill>
          <bgColor rgb="FFFFC7CE"/>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theme="0"/>
      </font>
      <fill>
        <patternFill patternType="solid">
          <fgColor indexed="64"/>
          <bgColor theme="0"/>
        </patternFill>
      </fill>
      <border>
        <left/>
        <right/>
        <top/>
        <bottom/>
      </border>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patternType="solid">
          <fgColor indexed="64"/>
          <bgColor theme="5" tint="0.7999816888943144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s>
  <tableStyles count="0" defaultTableStyle="TableStyleMedium9" defaultPivotStyle="PivotStyleMedium4"/>
  <colors>
    <mruColors>
      <color rgb="FF005E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AEC97CA-6B42-9B4D-BF83-FD610235C6D2}" type="doc">
      <dgm:prSet loTypeId="urn:microsoft.com/office/officeart/2005/8/layout/pList1" loCatId="" qsTypeId="urn:microsoft.com/office/officeart/2005/8/quickstyle/simple4" qsCatId="simple" csTypeId="urn:microsoft.com/office/officeart/2005/8/colors/accent1_2" csCatId="accent1" phldr="1"/>
      <dgm:spPr/>
      <dgm:t>
        <a:bodyPr/>
        <a:lstStyle/>
        <a:p>
          <a:endParaRPr lang="en-US"/>
        </a:p>
      </dgm:t>
    </dgm:pt>
    <dgm:pt modelId="{0D6397F8-C5A8-5845-A358-D5D30B1B3620}">
      <dgm:prSet phldrT="[Text]" phldr="1" custT="1"/>
      <dgm:spPr/>
      <dgm:t>
        <a:bodyPr/>
        <a:lstStyle/>
        <a:p>
          <a:endParaRPr lang="en-US" sz="1200">
            <a:latin typeface="Verdana"/>
            <a:cs typeface="Verdana"/>
          </a:endParaRPr>
        </a:p>
      </dgm:t>
    </dgm:pt>
    <dgm:pt modelId="{29750D75-CE2C-884B-8AEA-78CE63A3D8D6}" type="parTrans" cxnId="{805E4477-D418-AB46-A34E-0A1ACD380255}">
      <dgm:prSet/>
      <dgm:spPr/>
      <dgm:t>
        <a:bodyPr/>
        <a:lstStyle/>
        <a:p>
          <a:endParaRPr lang="en-US"/>
        </a:p>
      </dgm:t>
    </dgm:pt>
    <dgm:pt modelId="{4C2F9F7E-E3DA-9446-B124-9BF85A4E5DCA}" type="sibTrans" cxnId="{805E4477-D418-AB46-A34E-0A1ACD380255}">
      <dgm:prSet/>
      <dgm:spPr/>
      <dgm:t>
        <a:bodyPr/>
        <a:lstStyle/>
        <a:p>
          <a:endParaRPr lang="en-US"/>
        </a:p>
      </dgm:t>
    </dgm:pt>
    <dgm:pt modelId="{AEE6EDBF-30D9-1146-A5A4-1977CAB66D02}">
      <dgm:prSet phldrT="[Text]" phldr="1" custT="1"/>
      <dgm:spPr/>
      <dgm:t>
        <a:bodyPr/>
        <a:lstStyle/>
        <a:p>
          <a:endParaRPr lang="en-US" sz="1200">
            <a:latin typeface="Verdana"/>
            <a:cs typeface="Verdana"/>
          </a:endParaRPr>
        </a:p>
      </dgm:t>
    </dgm:pt>
    <dgm:pt modelId="{D8A11C89-F3A9-F64C-8F97-25678128CB3A}" type="sibTrans" cxnId="{1807455E-D664-DE40-B48A-813229B693E6}">
      <dgm:prSet/>
      <dgm:spPr/>
      <dgm:t>
        <a:bodyPr/>
        <a:lstStyle/>
        <a:p>
          <a:endParaRPr lang="en-US"/>
        </a:p>
      </dgm:t>
    </dgm:pt>
    <dgm:pt modelId="{FE148550-6354-C441-9188-F823ECA495A2}" type="parTrans" cxnId="{1807455E-D664-DE40-B48A-813229B693E6}">
      <dgm:prSet/>
      <dgm:spPr/>
      <dgm:t>
        <a:bodyPr/>
        <a:lstStyle/>
        <a:p>
          <a:endParaRPr lang="en-US"/>
        </a:p>
      </dgm:t>
    </dgm:pt>
    <dgm:pt modelId="{3A921175-EE1C-E948-9076-C12181D0DFBA}">
      <dgm:prSet phldrT="[Text]" phldr="1" custT="1"/>
      <dgm:spPr/>
      <dgm:t>
        <a:bodyPr/>
        <a:lstStyle/>
        <a:p>
          <a:endParaRPr lang="en-US" sz="1200">
            <a:latin typeface="Verdana"/>
            <a:cs typeface="Verdana"/>
          </a:endParaRPr>
        </a:p>
      </dgm:t>
    </dgm:pt>
    <dgm:pt modelId="{58205C09-B25D-FA46-A645-4F48F7B646DC}" type="parTrans" cxnId="{203685F8-746F-5B47-9080-FCB406C1CCA0}">
      <dgm:prSet/>
      <dgm:spPr/>
      <dgm:t>
        <a:bodyPr/>
        <a:lstStyle/>
        <a:p>
          <a:endParaRPr lang="en-US"/>
        </a:p>
      </dgm:t>
    </dgm:pt>
    <dgm:pt modelId="{CA2DD368-2BBD-4240-A7E3-3004C6865DD0}" type="sibTrans" cxnId="{203685F8-746F-5B47-9080-FCB406C1CCA0}">
      <dgm:prSet/>
      <dgm:spPr/>
      <dgm:t>
        <a:bodyPr/>
        <a:lstStyle/>
        <a:p>
          <a:endParaRPr lang="en-US"/>
        </a:p>
      </dgm:t>
    </dgm:pt>
    <dgm:pt modelId="{97A3B942-0E57-964A-A1AE-26A459A1B802}">
      <dgm:prSet phldrT="[Text]" phldr="1" custT="1"/>
      <dgm:spPr/>
      <dgm:t>
        <a:bodyPr/>
        <a:lstStyle/>
        <a:p>
          <a:endParaRPr lang="en-US" sz="1200">
            <a:latin typeface="Verdana"/>
            <a:cs typeface="Verdana"/>
          </a:endParaRPr>
        </a:p>
      </dgm:t>
    </dgm:pt>
    <dgm:pt modelId="{E7791140-284D-8840-B940-59473367AF34}" type="parTrans" cxnId="{DA3078AD-A623-A44B-B03F-2E4DB12EFCBE}">
      <dgm:prSet/>
      <dgm:spPr/>
      <dgm:t>
        <a:bodyPr/>
        <a:lstStyle/>
        <a:p>
          <a:endParaRPr lang="en-US"/>
        </a:p>
      </dgm:t>
    </dgm:pt>
    <dgm:pt modelId="{16E19255-CB69-1A43-952D-4F2516C38B2F}" type="sibTrans" cxnId="{DA3078AD-A623-A44B-B03F-2E4DB12EFCBE}">
      <dgm:prSet/>
      <dgm:spPr/>
      <dgm:t>
        <a:bodyPr/>
        <a:lstStyle/>
        <a:p>
          <a:endParaRPr lang="en-US"/>
        </a:p>
      </dgm:t>
    </dgm:pt>
    <dgm:pt modelId="{616FFCB8-E516-CE47-819E-9996A4711A3B}" type="pres">
      <dgm:prSet presAssocID="{AAEC97CA-6B42-9B4D-BF83-FD610235C6D2}" presName="Name0" presStyleCnt="0">
        <dgm:presLayoutVars>
          <dgm:dir/>
          <dgm:resizeHandles val="exact"/>
        </dgm:presLayoutVars>
      </dgm:prSet>
      <dgm:spPr/>
    </dgm:pt>
    <dgm:pt modelId="{AECB6B80-4415-3E4F-90C7-E7D03F3BDAF8}" type="pres">
      <dgm:prSet presAssocID="{0D6397F8-C5A8-5845-A358-D5D30B1B3620}" presName="compNode" presStyleCnt="0"/>
      <dgm:spPr/>
    </dgm:pt>
    <dgm:pt modelId="{CC568659-A22F-104C-B096-8935C95DFB7B}" type="pres">
      <dgm:prSet presAssocID="{0D6397F8-C5A8-5845-A358-D5D30B1B3620}" presName="pictRect" presStyleLbl="node1" presStyleIdx="0" presStyleCnt="4" custLinFactNeighborX="1843" custLinFactNeighborY="8800"/>
      <dgm:spPr/>
    </dgm:pt>
    <dgm:pt modelId="{B3F2F798-BE07-234D-9824-7959A3053CF6}" type="pres">
      <dgm:prSet presAssocID="{0D6397F8-C5A8-5845-A358-D5D30B1B3620}" presName="textRect" presStyleLbl="revTx" presStyleIdx="0" presStyleCnt="4" custScaleX="88044" custScaleY="32944" custLinFactNeighborX="897" custLinFactNeighborY="-14100">
        <dgm:presLayoutVars>
          <dgm:bulletEnabled val="1"/>
        </dgm:presLayoutVars>
      </dgm:prSet>
      <dgm:spPr/>
    </dgm:pt>
    <dgm:pt modelId="{203E5EA8-B513-BC42-88BB-7A78EB1E7F7A}" type="pres">
      <dgm:prSet presAssocID="{4C2F9F7E-E3DA-9446-B124-9BF85A4E5DCA}" presName="sibTrans" presStyleLbl="sibTrans2D1" presStyleIdx="0" presStyleCnt="0"/>
      <dgm:spPr/>
    </dgm:pt>
    <dgm:pt modelId="{CB6CEAE7-7183-F441-8A7A-6100010D151C}" type="pres">
      <dgm:prSet presAssocID="{AEE6EDBF-30D9-1146-A5A4-1977CAB66D02}" presName="compNode" presStyleCnt="0"/>
      <dgm:spPr/>
    </dgm:pt>
    <dgm:pt modelId="{29E0954F-79EC-724D-B750-DB5BFC2DD8EB}" type="pres">
      <dgm:prSet presAssocID="{AEE6EDBF-30D9-1146-A5A4-1977CAB66D02}" presName="pictRect" presStyleLbl="node1" presStyleIdx="1" presStyleCnt="4" custLinFactNeighborX="-4421" custLinFactNeighborY="8800"/>
      <dgm:spPr/>
    </dgm:pt>
    <dgm:pt modelId="{6CBE34C2-796E-4E41-BC9B-F9A94650EEFB}" type="pres">
      <dgm:prSet presAssocID="{AEE6EDBF-30D9-1146-A5A4-1977CAB66D02}" presName="textRect" presStyleLbl="revTx" presStyleIdx="1" presStyleCnt="4" custScaleX="88044" custScaleY="32944" custLinFactNeighborX="-3401" custLinFactNeighborY="-13238">
        <dgm:presLayoutVars>
          <dgm:bulletEnabled val="1"/>
        </dgm:presLayoutVars>
      </dgm:prSet>
      <dgm:spPr/>
    </dgm:pt>
    <dgm:pt modelId="{F4D9BC47-F0B2-0446-9A2F-3461DB4519DA}" type="pres">
      <dgm:prSet presAssocID="{D8A11C89-F3A9-F64C-8F97-25678128CB3A}" presName="sibTrans" presStyleLbl="sibTrans2D1" presStyleIdx="0" presStyleCnt="0"/>
      <dgm:spPr/>
    </dgm:pt>
    <dgm:pt modelId="{4FC3706E-10D5-B141-A20D-4C9E7236101C}" type="pres">
      <dgm:prSet presAssocID="{3A921175-EE1C-E948-9076-C12181D0DFBA}" presName="compNode" presStyleCnt="0"/>
      <dgm:spPr/>
    </dgm:pt>
    <dgm:pt modelId="{6E5EC5EC-3AAB-0E4C-B7E6-992B1EDAC4DA}" type="pres">
      <dgm:prSet presAssocID="{3A921175-EE1C-E948-9076-C12181D0DFBA}" presName="pictRect" presStyleLbl="node1" presStyleIdx="2" presStyleCnt="4" custLinFactNeighborX="2139" custLinFactNeighborY="-13928"/>
      <dgm:spPr/>
    </dgm:pt>
    <dgm:pt modelId="{04A269DB-AC6B-0445-9840-66DE77E442AF}" type="pres">
      <dgm:prSet presAssocID="{3A921175-EE1C-E948-9076-C12181D0DFBA}" presName="textRect" presStyleLbl="revTx" presStyleIdx="2" presStyleCnt="4" custScaleX="88044" custScaleY="32944" custLinFactNeighborX="1786" custLinFactNeighborY="-54829">
        <dgm:presLayoutVars>
          <dgm:bulletEnabled val="1"/>
        </dgm:presLayoutVars>
      </dgm:prSet>
      <dgm:spPr/>
    </dgm:pt>
    <dgm:pt modelId="{074ACF82-22A9-5E43-A9A3-2102294A29CE}" type="pres">
      <dgm:prSet presAssocID="{CA2DD368-2BBD-4240-A7E3-3004C6865DD0}" presName="sibTrans" presStyleLbl="sibTrans2D1" presStyleIdx="0" presStyleCnt="0"/>
      <dgm:spPr/>
    </dgm:pt>
    <dgm:pt modelId="{645B7FAF-2170-6A41-802F-E5C0D7C4E353}" type="pres">
      <dgm:prSet presAssocID="{97A3B942-0E57-964A-A1AE-26A459A1B802}" presName="compNode" presStyleCnt="0"/>
      <dgm:spPr/>
    </dgm:pt>
    <dgm:pt modelId="{A380E9CF-90DD-A544-B346-600F2C9740BD}" type="pres">
      <dgm:prSet presAssocID="{97A3B942-0E57-964A-A1AE-26A459A1B802}" presName="pictRect" presStyleLbl="node1" presStyleIdx="3" presStyleCnt="4" custLinFactNeighborX="-4125" custLinFactNeighborY="-14720"/>
      <dgm:spPr/>
    </dgm:pt>
    <dgm:pt modelId="{D78C1FCD-CC4F-9440-82E6-4AF195585FE6}" type="pres">
      <dgm:prSet presAssocID="{97A3B942-0E57-964A-A1AE-26A459A1B802}" presName="textRect" presStyleLbl="revTx" presStyleIdx="3" presStyleCnt="4" custScaleX="88044" custScaleY="32944" custLinFactNeighborX="-3401" custLinFactNeighborY="-55564">
        <dgm:presLayoutVars>
          <dgm:bulletEnabled val="1"/>
        </dgm:presLayoutVars>
      </dgm:prSet>
      <dgm:spPr/>
    </dgm:pt>
  </dgm:ptLst>
  <dgm:cxnLst>
    <dgm:cxn modelId="{192BF127-8716-6943-8272-8F6AC7A2991E}" type="presOf" srcId="{CA2DD368-2BBD-4240-A7E3-3004C6865DD0}" destId="{074ACF82-22A9-5E43-A9A3-2102294A29CE}" srcOrd="0" destOrd="0" presId="urn:microsoft.com/office/officeart/2005/8/layout/pList1"/>
    <dgm:cxn modelId="{1807455E-D664-DE40-B48A-813229B693E6}" srcId="{AAEC97CA-6B42-9B4D-BF83-FD610235C6D2}" destId="{AEE6EDBF-30D9-1146-A5A4-1977CAB66D02}" srcOrd="1" destOrd="0" parTransId="{FE148550-6354-C441-9188-F823ECA495A2}" sibTransId="{D8A11C89-F3A9-F64C-8F97-25678128CB3A}"/>
    <dgm:cxn modelId="{1DBD6C43-42FA-1249-A945-DC19E0E62818}" type="presOf" srcId="{D8A11C89-F3A9-F64C-8F97-25678128CB3A}" destId="{F4D9BC47-F0B2-0446-9A2F-3461DB4519DA}" srcOrd="0" destOrd="0" presId="urn:microsoft.com/office/officeart/2005/8/layout/pList1"/>
    <dgm:cxn modelId="{A01DC548-A06C-7542-8492-5ED7BD24E123}" type="presOf" srcId="{3A921175-EE1C-E948-9076-C12181D0DFBA}" destId="{04A269DB-AC6B-0445-9840-66DE77E442AF}" srcOrd="0" destOrd="0" presId="urn:microsoft.com/office/officeart/2005/8/layout/pList1"/>
    <dgm:cxn modelId="{AF719A56-A898-8142-9DF0-4C621AA9EC6D}" type="presOf" srcId="{97A3B942-0E57-964A-A1AE-26A459A1B802}" destId="{D78C1FCD-CC4F-9440-82E6-4AF195585FE6}" srcOrd="0" destOrd="0" presId="urn:microsoft.com/office/officeart/2005/8/layout/pList1"/>
    <dgm:cxn modelId="{805E4477-D418-AB46-A34E-0A1ACD380255}" srcId="{AAEC97CA-6B42-9B4D-BF83-FD610235C6D2}" destId="{0D6397F8-C5A8-5845-A358-D5D30B1B3620}" srcOrd="0" destOrd="0" parTransId="{29750D75-CE2C-884B-8AEA-78CE63A3D8D6}" sibTransId="{4C2F9F7E-E3DA-9446-B124-9BF85A4E5DCA}"/>
    <dgm:cxn modelId="{C45BB68D-7C97-A844-98D9-3875F10F2790}" type="presOf" srcId="{AEE6EDBF-30D9-1146-A5A4-1977CAB66D02}" destId="{6CBE34C2-796E-4E41-BC9B-F9A94650EEFB}" srcOrd="0" destOrd="0" presId="urn:microsoft.com/office/officeart/2005/8/layout/pList1"/>
    <dgm:cxn modelId="{DA3078AD-A623-A44B-B03F-2E4DB12EFCBE}" srcId="{AAEC97CA-6B42-9B4D-BF83-FD610235C6D2}" destId="{97A3B942-0E57-964A-A1AE-26A459A1B802}" srcOrd="3" destOrd="0" parTransId="{E7791140-284D-8840-B940-59473367AF34}" sibTransId="{16E19255-CB69-1A43-952D-4F2516C38B2F}"/>
    <dgm:cxn modelId="{D98C31B6-1254-FF4F-A0A1-7836539BA49D}" type="presOf" srcId="{AAEC97CA-6B42-9B4D-BF83-FD610235C6D2}" destId="{616FFCB8-E516-CE47-819E-9996A4711A3B}" srcOrd="0" destOrd="0" presId="urn:microsoft.com/office/officeart/2005/8/layout/pList1"/>
    <dgm:cxn modelId="{12D847D4-02A6-A049-BC62-0B69DDE5DD41}" type="presOf" srcId="{0D6397F8-C5A8-5845-A358-D5D30B1B3620}" destId="{B3F2F798-BE07-234D-9824-7959A3053CF6}" srcOrd="0" destOrd="0" presId="urn:microsoft.com/office/officeart/2005/8/layout/pList1"/>
    <dgm:cxn modelId="{C2C6F1E0-0D55-A14D-9C03-DC6F014D5ED7}" type="presOf" srcId="{4C2F9F7E-E3DA-9446-B124-9BF85A4E5DCA}" destId="{203E5EA8-B513-BC42-88BB-7A78EB1E7F7A}" srcOrd="0" destOrd="0" presId="urn:microsoft.com/office/officeart/2005/8/layout/pList1"/>
    <dgm:cxn modelId="{203685F8-746F-5B47-9080-FCB406C1CCA0}" srcId="{AAEC97CA-6B42-9B4D-BF83-FD610235C6D2}" destId="{3A921175-EE1C-E948-9076-C12181D0DFBA}" srcOrd="2" destOrd="0" parTransId="{58205C09-B25D-FA46-A645-4F48F7B646DC}" sibTransId="{CA2DD368-2BBD-4240-A7E3-3004C6865DD0}"/>
    <dgm:cxn modelId="{616239F5-029C-6F4D-B86F-438450CE5F3C}" type="presParOf" srcId="{616FFCB8-E516-CE47-819E-9996A4711A3B}" destId="{AECB6B80-4415-3E4F-90C7-E7D03F3BDAF8}" srcOrd="0" destOrd="0" presId="urn:microsoft.com/office/officeart/2005/8/layout/pList1"/>
    <dgm:cxn modelId="{7731049D-44D5-7646-BA0A-21B66FA22A1A}" type="presParOf" srcId="{AECB6B80-4415-3E4F-90C7-E7D03F3BDAF8}" destId="{CC568659-A22F-104C-B096-8935C95DFB7B}" srcOrd="0" destOrd="0" presId="urn:microsoft.com/office/officeart/2005/8/layout/pList1"/>
    <dgm:cxn modelId="{762C56E9-D4C3-6F40-BBA1-0D29624D43CB}" type="presParOf" srcId="{AECB6B80-4415-3E4F-90C7-E7D03F3BDAF8}" destId="{B3F2F798-BE07-234D-9824-7959A3053CF6}" srcOrd="1" destOrd="0" presId="urn:microsoft.com/office/officeart/2005/8/layout/pList1"/>
    <dgm:cxn modelId="{E3BCA9E7-A0EF-DF42-9CCB-DCEA762317F2}" type="presParOf" srcId="{616FFCB8-E516-CE47-819E-9996A4711A3B}" destId="{203E5EA8-B513-BC42-88BB-7A78EB1E7F7A}" srcOrd="1" destOrd="0" presId="urn:microsoft.com/office/officeart/2005/8/layout/pList1"/>
    <dgm:cxn modelId="{7BD159BE-C08E-1644-858E-E7AB251133B0}" type="presParOf" srcId="{616FFCB8-E516-CE47-819E-9996A4711A3B}" destId="{CB6CEAE7-7183-F441-8A7A-6100010D151C}" srcOrd="2" destOrd="0" presId="urn:microsoft.com/office/officeart/2005/8/layout/pList1"/>
    <dgm:cxn modelId="{D4A2E4CA-EF91-4C47-9BC2-C53098A3B155}" type="presParOf" srcId="{CB6CEAE7-7183-F441-8A7A-6100010D151C}" destId="{29E0954F-79EC-724D-B750-DB5BFC2DD8EB}" srcOrd="0" destOrd="0" presId="urn:microsoft.com/office/officeart/2005/8/layout/pList1"/>
    <dgm:cxn modelId="{3C66596A-6EA8-2149-A238-BF24D88C7A98}" type="presParOf" srcId="{CB6CEAE7-7183-F441-8A7A-6100010D151C}" destId="{6CBE34C2-796E-4E41-BC9B-F9A94650EEFB}" srcOrd="1" destOrd="0" presId="urn:microsoft.com/office/officeart/2005/8/layout/pList1"/>
    <dgm:cxn modelId="{70F23C57-2ABF-4A44-A615-77A22D26F9A4}" type="presParOf" srcId="{616FFCB8-E516-CE47-819E-9996A4711A3B}" destId="{F4D9BC47-F0B2-0446-9A2F-3461DB4519DA}" srcOrd="3" destOrd="0" presId="urn:microsoft.com/office/officeart/2005/8/layout/pList1"/>
    <dgm:cxn modelId="{2BB26FB3-39BC-0140-AFAC-BA6DF1227DA3}" type="presParOf" srcId="{616FFCB8-E516-CE47-819E-9996A4711A3B}" destId="{4FC3706E-10D5-B141-A20D-4C9E7236101C}" srcOrd="4" destOrd="0" presId="urn:microsoft.com/office/officeart/2005/8/layout/pList1"/>
    <dgm:cxn modelId="{3A27D621-3850-934C-AA5D-EFC119F70149}" type="presParOf" srcId="{4FC3706E-10D5-B141-A20D-4C9E7236101C}" destId="{6E5EC5EC-3AAB-0E4C-B7E6-992B1EDAC4DA}" srcOrd="0" destOrd="0" presId="urn:microsoft.com/office/officeart/2005/8/layout/pList1"/>
    <dgm:cxn modelId="{6644AB7B-7EC0-6645-83DC-1B485215491E}" type="presParOf" srcId="{4FC3706E-10D5-B141-A20D-4C9E7236101C}" destId="{04A269DB-AC6B-0445-9840-66DE77E442AF}" srcOrd="1" destOrd="0" presId="urn:microsoft.com/office/officeart/2005/8/layout/pList1"/>
    <dgm:cxn modelId="{542C63C4-EE86-A249-85E0-596383E49649}" type="presParOf" srcId="{616FFCB8-E516-CE47-819E-9996A4711A3B}" destId="{074ACF82-22A9-5E43-A9A3-2102294A29CE}" srcOrd="5" destOrd="0" presId="urn:microsoft.com/office/officeart/2005/8/layout/pList1"/>
    <dgm:cxn modelId="{79F7D778-6D9C-3948-8DC0-1DE5107093CD}" type="presParOf" srcId="{616FFCB8-E516-CE47-819E-9996A4711A3B}" destId="{645B7FAF-2170-6A41-802F-E5C0D7C4E353}" srcOrd="6" destOrd="0" presId="urn:microsoft.com/office/officeart/2005/8/layout/pList1"/>
    <dgm:cxn modelId="{FE6262A8-FF97-5E48-960F-FC2805467EF0}" type="presParOf" srcId="{645B7FAF-2170-6A41-802F-E5C0D7C4E353}" destId="{A380E9CF-90DD-A544-B346-600F2C9740BD}" srcOrd="0" destOrd="0" presId="urn:microsoft.com/office/officeart/2005/8/layout/pList1"/>
    <dgm:cxn modelId="{815F8716-34FF-154D-A591-191238C047C9}" type="presParOf" srcId="{645B7FAF-2170-6A41-802F-E5C0D7C4E353}" destId="{D78C1FCD-CC4F-9440-82E6-4AF195585FE6}" srcOrd="1" destOrd="0" presId="urn:microsoft.com/office/officeart/2005/8/layout/p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568659-A22F-104C-B096-8935C95DFB7B}">
      <dsp:nvSpPr>
        <dsp:cNvPr id="0" name=""/>
        <dsp:cNvSpPr/>
      </dsp:nvSpPr>
      <dsp:spPr>
        <a:xfrm>
          <a:off x="415624" y="265756"/>
          <a:ext cx="4356875" cy="3001887"/>
        </a:xfrm>
        <a:prstGeom prst="roundRect">
          <a:avLst/>
        </a:prstGeom>
        <a:gradFill rotWithShape="0">
          <a:gsLst>
            <a:gs pos="0">
              <a:schemeClr val="accent1">
                <a:hueOff val="0"/>
                <a:satOff val="0"/>
                <a:lumOff val="0"/>
                <a:alphaOff val="0"/>
                <a:tint val="100000"/>
                <a:shade val="100000"/>
                <a:satMod val="130000"/>
              </a:schemeClr>
            </a:gs>
            <a:gs pos="100000">
              <a:schemeClr val="accent1">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B3F2F798-BE07-234D-9824-7959A3053CF6}">
      <dsp:nvSpPr>
        <dsp:cNvPr id="0" name=""/>
        <dsp:cNvSpPr/>
      </dsp:nvSpPr>
      <dsp:spPr>
        <a:xfrm>
          <a:off x="634861" y="3317511"/>
          <a:ext cx="3835967" cy="5325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5344" tIns="85344" rIns="85344" bIns="0" numCol="1" spcCol="1270" anchor="t" anchorCtr="0">
          <a:noAutofit/>
        </a:bodyPr>
        <a:lstStyle/>
        <a:p>
          <a:pPr marL="0" lvl="0" indent="0" algn="ctr" defTabSz="533400">
            <a:lnSpc>
              <a:spcPct val="90000"/>
            </a:lnSpc>
            <a:spcBef>
              <a:spcPct val="0"/>
            </a:spcBef>
            <a:spcAft>
              <a:spcPct val="35000"/>
            </a:spcAft>
            <a:buNone/>
          </a:pPr>
          <a:endParaRPr lang="en-US" sz="1200" kern="1200">
            <a:latin typeface="Verdana"/>
            <a:cs typeface="Verdana"/>
          </a:endParaRPr>
        </a:p>
      </dsp:txBody>
      <dsp:txXfrm>
        <a:off x="634861" y="3317511"/>
        <a:ext cx="3835967" cy="532507"/>
      </dsp:txXfrm>
    </dsp:sp>
    <dsp:sp modelId="{29E0954F-79EC-724D-B750-DB5BFC2DD8EB}">
      <dsp:nvSpPr>
        <dsp:cNvPr id="0" name=""/>
        <dsp:cNvSpPr/>
      </dsp:nvSpPr>
      <dsp:spPr>
        <a:xfrm>
          <a:off x="4935455" y="265756"/>
          <a:ext cx="4356875" cy="3001887"/>
        </a:xfrm>
        <a:prstGeom prst="roundRect">
          <a:avLst/>
        </a:prstGeom>
        <a:gradFill rotWithShape="0">
          <a:gsLst>
            <a:gs pos="0">
              <a:schemeClr val="accent1">
                <a:hueOff val="0"/>
                <a:satOff val="0"/>
                <a:lumOff val="0"/>
                <a:alphaOff val="0"/>
                <a:tint val="100000"/>
                <a:shade val="100000"/>
                <a:satMod val="130000"/>
              </a:schemeClr>
            </a:gs>
            <a:gs pos="100000">
              <a:schemeClr val="accent1">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6CBE34C2-796E-4E41-BC9B-F9A94650EEFB}">
      <dsp:nvSpPr>
        <dsp:cNvPr id="0" name=""/>
        <dsp:cNvSpPr/>
      </dsp:nvSpPr>
      <dsp:spPr>
        <a:xfrm>
          <a:off x="5240349" y="3331445"/>
          <a:ext cx="3835967" cy="5325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5344" tIns="85344" rIns="85344" bIns="0" numCol="1" spcCol="1270" anchor="t" anchorCtr="0">
          <a:noAutofit/>
        </a:bodyPr>
        <a:lstStyle/>
        <a:p>
          <a:pPr marL="0" lvl="0" indent="0" algn="ctr" defTabSz="533400">
            <a:lnSpc>
              <a:spcPct val="90000"/>
            </a:lnSpc>
            <a:spcBef>
              <a:spcPct val="0"/>
            </a:spcBef>
            <a:spcAft>
              <a:spcPct val="35000"/>
            </a:spcAft>
            <a:buNone/>
          </a:pPr>
          <a:endParaRPr lang="en-US" sz="1200" kern="1200">
            <a:latin typeface="Verdana"/>
            <a:cs typeface="Verdana"/>
          </a:endParaRPr>
        </a:p>
      </dsp:txBody>
      <dsp:txXfrm>
        <a:off x="5240349" y="3331445"/>
        <a:ext cx="3835967" cy="532507"/>
      </dsp:txXfrm>
    </dsp:sp>
    <dsp:sp modelId="{6E5EC5EC-3AAB-0E4C-B7E6-992B1EDAC4DA}">
      <dsp:nvSpPr>
        <dsp:cNvPr id="0" name=""/>
        <dsp:cNvSpPr/>
      </dsp:nvSpPr>
      <dsp:spPr>
        <a:xfrm>
          <a:off x="428520" y="4095515"/>
          <a:ext cx="4356875" cy="3001887"/>
        </a:xfrm>
        <a:prstGeom prst="roundRect">
          <a:avLst/>
        </a:prstGeom>
        <a:gradFill rotWithShape="0">
          <a:gsLst>
            <a:gs pos="0">
              <a:schemeClr val="accent1">
                <a:hueOff val="0"/>
                <a:satOff val="0"/>
                <a:lumOff val="0"/>
                <a:alphaOff val="0"/>
                <a:tint val="100000"/>
                <a:shade val="100000"/>
                <a:satMod val="130000"/>
              </a:schemeClr>
            </a:gs>
            <a:gs pos="100000">
              <a:schemeClr val="accent1">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04A269DB-AC6B-0445-9840-66DE77E442AF}">
      <dsp:nvSpPr>
        <dsp:cNvPr id="0" name=""/>
        <dsp:cNvSpPr/>
      </dsp:nvSpPr>
      <dsp:spPr>
        <a:xfrm>
          <a:off x="673594" y="7171196"/>
          <a:ext cx="3835967" cy="5325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5344" tIns="85344" rIns="85344" bIns="0" numCol="1" spcCol="1270" anchor="t" anchorCtr="0">
          <a:noAutofit/>
        </a:bodyPr>
        <a:lstStyle/>
        <a:p>
          <a:pPr marL="0" lvl="0" indent="0" algn="ctr" defTabSz="533400">
            <a:lnSpc>
              <a:spcPct val="90000"/>
            </a:lnSpc>
            <a:spcBef>
              <a:spcPct val="0"/>
            </a:spcBef>
            <a:spcAft>
              <a:spcPct val="35000"/>
            </a:spcAft>
            <a:buNone/>
          </a:pPr>
          <a:endParaRPr lang="en-US" sz="1200" kern="1200">
            <a:latin typeface="Verdana"/>
            <a:cs typeface="Verdana"/>
          </a:endParaRPr>
        </a:p>
      </dsp:txBody>
      <dsp:txXfrm>
        <a:off x="673594" y="7171196"/>
        <a:ext cx="3835967" cy="532507"/>
      </dsp:txXfrm>
    </dsp:sp>
    <dsp:sp modelId="{A380E9CF-90DD-A544-B346-600F2C9740BD}">
      <dsp:nvSpPr>
        <dsp:cNvPr id="0" name=""/>
        <dsp:cNvSpPr/>
      </dsp:nvSpPr>
      <dsp:spPr>
        <a:xfrm>
          <a:off x="4948351" y="4071740"/>
          <a:ext cx="4356875" cy="3001887"/>
        </a:xfrm>
        <a:prstGeom prst="roundRect">
          <a:avLst/>
        </a:prstGeom>
        <a:gradFill rotWithShape="0">
          <a:gsLst>
            <a:gs pos="0">
              <a:schemeClr val="accent1">
                <a:hueOff val="0"/>
                <a:satOff val="0"/>
                <a:lumOff val="0"/>
                <a:alphaOff val="0"/>
                <a:tint val="100000"/>
                <a:shade val="100000"/>
                <a:satMod val="130000"/>
              </a:schemeClr>
            </a:gs>
            <a:gs pos="100000">
              <a:schemeClr val="accent1">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D78C1FCD-CC4F-9440-82E6-4AF195585FE6}">
      <dsp:nvSpPr>
        <dsp:cNvPr id="0" name=""/>
        <dsp:cNvSpPr/>
      </dsp:nvSpPr>
      <dsp:spPr>
        <a:xfrm>
          <a:off x="5240349" y="7159315"/>
          <a:ext cx="3835967" cy="5325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5344" tIns="85344" rIns="85344" bIns="0" numCol="1" spcCol="1270" anchor="t" anchorCtr="0">
          <a:noAutofit/>
        </a:bodyPr>
        <a:lstStyle/>
        <a:p>
          <a:pPr marL="0" lvl="0" indent="0" algn="ctr" defTabSz="533400">
            <a:lnSpc>
              <a:spcPct val="90000"/>
            </a:lnSpc>
            <a:spcBef>
              <a:spcPct val="0"/>
            </a:spcBef>
            <a:spcAft>
              <a:spcPct val="35000"/>
            </a:spcAft>
            <a:buNone/>
          </a:pPr>
          <a:endParaRPr lang="en-US" sz="1200" kern="1200">
            <a:latin typeface="Verdana"/>
            <a:cs typeface="Verdana"/>
          </a:endParaRPr>
        </a:p>
      </dsp:txBody>
      <dsp:txXfrm>
        <a:off x="5240349" y="7159315"/>
        <a:ext cx="3835967" cy="532507"/>
      </dsp:txXfrm>
    </dsp:sp>
  </dsp:spTree>
</dsp:drawing>
</file>

<file path=xl/diagrams/layout1.xml><?xml version="1.0" encoding="utf-8"?>
<dgm:layoutDef xmlns:dgm="http://schemas.openxmlformats.org/drawingml/2006/diagram" xmlns:a="http://schemas.openxmlformats.org/drawingml/2006/main" uniqueId="urn:microsoft.com/office/officeart/2005/8/layout/pList1">
  <dgm:title val=""/>
  <dgm:desc val=""/>
  <dgm:catLst>
    <dgm:cat type="list" pri="2000"/>
    <dgm:cat type="picture" pri="2500"/>
    <dgm:cat type="pictureconvert" pri="2500"/>
  </dgm:catLst>
  <dgm:sampData>
    <dgm:dataModel>
      <dgm:ptLst>
        <dgm:pt modelId="0" type="doc"/>
        <dgm:pt modelId="1">
          <dgm:prSet phldr="1"/>
        </dgm:pt>
        <dgm:pt modelId="2">
          <dgm:prSet phldr="1"/>
        </dgm:pt>
        <dgm:pt modelId="3">
          <dgm:prSet phldr="1"/>
        </dgm:pt>
        <dgm:pt modelId="4">
          <dgm:prSet phldr="1"/>
        </dgm:pt>
      </dgm:ptLst>
      <dgm:cxnLst>
        <dgm:cxn modelId="7" srcId="0" destId="1" srcOrd="0" destOrd="0"/>
        <dgm:cxn modelId="8" srcId="0" destId="2" srcOrd="1" destOrd="0"/>
        <dgm:cxn modelId="9" srcId="0" destId="3" srcOrd="2" destOrd="0"/>
        <dgm:cxn modelId="10"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useDef="1">
    <dgm:dataModel>
      <dgm:pt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off" val="ctr"/>
          <dgm:param type="vertAlign" val="mid"/>
          <dgm:param type="horzAlign" val="ctr"/>
        </dgm:alg>
      </dgm:if>
      <dgm:else name="Name3">
        <dgm:alg type="snake">
          <dgm:param type="grDir" val="tR"/>
          <dgm:param type="flowDir" val="row"/>
          <dgm:param type="contDir" val="sameDir"/>
          <dgm:param type="off" val="ctr"/>
          <dgm:param type="vertAlign" val="mid"/>
          <dgm:param type="horzAlign" val="ctr"/>
        </dgm:alg>
      </dgm:else>
    </dgm:choose>
    <dgm:shape xmlns:r="http://schemas.openxmlformats.org/officeDocument/2006/relationships" r:blip="">
      <dgm:adjLst/>
    </dgm:shape>
    <dgm:presOf/>
    <dgm:constrLst>
      <dgm:constr type="w" for="ch" forName="compNode" refType="w"/>
      <dgm:constr type="w" for="ch" ptType="sibTrans" refType="w" refFor="ch" refForName="compNode" op="equ" fact="0.1"/>
      <dgm:constr type="sp" refType="w" refFor="ch" refForName="compNode" op="equ" fact="0.1"/>
      <dgm:constr type="primFontSz" for="des" ptType="node" op="equ" val="65"/>
    </dgm:constrLst>
    <dgm:ruleLst/>
    <dgm:forEach name="Name4" axis="ch" ptType="node">
      <dgm:layoutNode name="compNode">
        <dgm:alg type="composite">
          <dgm:param type="ar" val="0.943"/>
        </dgm:alg>
        <dgm:shape xmlns:r="http://schemas.openxmlformats.org/officeDocument/2006/relationships" r:blip="">
          <dgm:adjLst/>
        </dgm:shape>
        <dgm:presOf axis="self"/>
        <dgm:constrLst>
          <dgm:constr type="h" refType="w" fact="1.06"/>
          <dgm:constr type="h" for="ch" forName="pictRect" refType="h" fact="0.65"/>
          <dgm:constr type="w" for="ch" forName="pictRect" refType="w"/>
          <dgm:constr type="l" for="ch" forName="pictRect"/>
          <dgm:constr type="t" for="ch" forName="pictRect"/>
          <dgm:constr type="w" for="ch" forName="textRect" refType="w"/>
          <dgm:constr type="h" for="ch" forName="textRect" refType="h" fact="0.35"/>
          <dgm:constr type="l" for="ch" forName="textRect"/>
          <dgm:constr type="t" for="ch" forName="textRect" refType="b" refFor="ch" refForName="pictRect"/>
        </dgm:constrLst>
        <dgm:ruleLst/>
        <dgm:layoutNode name="pictRect">
          <dgm:alg type="sp"/>
          <dgm:shape xmlns:r="http://schemas.openxmlformats.org/officeDocument/2006/relationships" type="roundRect" r:blip="" blipPhldr="1">
            <dgm:adjLst/>
          </dgm:shape>
          <dgm:presOf/>
          <dgm:constrLst/>
          <dgm:ruleLst/>
        </dgm:layoutNode>
        <dgm:layoutNode name="textRect" styleLbl="revTx">
          <dgm:varLst>
            <dgm:bulletEnabled val="1"/>
          </dgm:varLst>
          <dgm:alg type="tx">
            <dgm:param type="txAnchorVert" val="t"/>
          </dgm:alg>
          <dgm:shape xmlns:r="http://schemas.openxmlformats.org/officeDocument/2006/relationships" type="rect" r:blip="">
            <dgm:adjLst/>
          </dgm:shape>
          <dgm:presOf axis="desOrSelf" ptType="node"/>
          <dgm:constrLst>
            <dgm:constr type="bMarg"/>
          </dgm:constrLst>
          <dgm:ruleLst>
            <dgm:rule type="primFontSz" val="5" fact="NaN" max="NaN"/>
          </dgm:ruleLst>
        </dgm:layoutNode>
      </dgm:layoutNode>
      <dgm:forEach name="Name5"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279400</xdr:colOff>
      <xdr:row>0</xdr:row>
      <xdr:rowOff>63500</xdr:rowOff>
    </xdr:from>
    <xdr:to>
      <xdr:col>13</xdr:col>
      <xdr:colOff>114300</xdr:colOff>
      <xdr:row>3</xdr:row>
      <xdr:rowOff>228600</xdr:rowOff>
    </xdr:to>
    <xdr:pic>
      <xdr:nvPicPr>
        <xdr:cNvPr id="1026" name="Picture 1">
          <a:extLst>
            <a:ext uri="{FF2B5EF4-FFF2-40B4-BE49-F238E27FC236}">
              <a16:creationId xmlns:a16="http://schemas.microsoft.com/office/drawing/2014/main" id="{00000000-0008-0000-0200-00000204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534400" y="63500"/>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406400</xdr:colOff>
      <xdr:row>0</xdr:row>
      <xdr:rowOff>25400</xdr:rowOff>
    </xdr:from>
    <xdr:to>
      <xdr:col>11</xdr:col>
      <xdr:colOff>165101</xdr:colOff>
      <xdr:row>3</xdr:row>
      <xdr:rowOff>188495</xdr:rowOff>
    </xdr:to>
    <xdr:pic>
      <xdr:nvPicPr>
        <xdr:cNvPr id="2056" name="Picture 1">
          <a:extLst>
            <a:ext uri="{FF2B5EF4-FFF2-40B4-BE49-F238E27FC236}">
              <a16:creationId xmlns:a16="http://schemas.microsoft.com/office/drawing/2014/main" id="{00000000-0008-0000-0300-00000808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661400" y="25400"/>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279400</xdr:colOff>
      <xdr:row>0</xdr:row>
      <xdr:rowOff>63500</xdr:rowOff>
    </xdr:from>
    <xdr:to>
      <xdr:col>13</xdr:col>
      <xdr:colOff>114300</xdr:colOff>
      <xdr:row>3</xdr:row>
      <xdr:rowOff>228600</xdr:rowOff>
    </xdr:to>
    <xdr:pic>
      <xdr:nvPicPr>
        <xdr:cNvPr id="3074" name="Picture 1">
          <a:extLst>
            <a:ext uri="{FF2B5EF4-FFF2-40B4-BE49-F238E27FC236}">
              <a16:creationId xmlns:a16="http://schemas.microsoft.com/office/drawing/2014/main" id="{00000000-0008-0000-0400-0000020C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416800" y="63500"/>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406400</xdr:colOff>
      <xdr:row>0</xdr:row>
      <xdr:rowOff>25400</xdr:rowOff>
    </xdr:from>
    <xdr:to>
      <xdr:col>11</xdr:col>
      <xdr:colOff>165100</xdr:colOff>
      <xdr:row>3</xdr:row>
      <xdr:rowOff>188495</xdr:rowOff>
    </xdr:to>
    <xdr:pic>
      <xdr:nvPicPr>
        <xdr:cNvPr id="2" name="Picture 1">
          <a:extLst>
            <a:ext uri="{FF2B5EF4-FFF2-40B4-BE49-F238E27FC236}">
              <a16:creationId xmlns:a16="http://schemas.microsoft.com/office/drawing/2014/main" id="{9A933494-059E-1145-8E7C-328348BAF75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325100" y="25400"/>
          <a:ext cx="800100" cy="7980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279400</xdr:colOff>
      <xdr:row>0</xdr:row>
      <xdr:rowOff>63500</xdr:rowOff>
    </xdr:from>
    <xdr:to>
      <xdr:col>13</xdr:col>
      <xdr:colOff>114300</xdr:colOff>
      <xdr:row>3</xdr:row>
      <xdr:rowOff>228600</xdr:rowOff>
    </xdr:to>
    <xdr:pic>
      <xdr:nvPicPr>
        <xdr:cNvPr id="4099" name="Picture 1">
          <a:extLst>
            <a:ext uri="{FF2B5EF4-FFF2-40B4-BE49-F238E27FC236}">
              <a16:creationId xmlns:a16="http://schemas.microsoft.com/office/drawing/2014/main" id="{00000000-0008-0000-0600-0000031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788400" y="63500"/>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114300</xdr:colOff>
      <xdr:row>16</xdr:row>
      <xdr:rowOff>57150</xdr:rowOff>
    </xdr:from>
    <xdr:to>
      <xdr:col>13</xdr:col>
      <xdr:colOff>419100</xdr:colOff>
      <xdr:row>20</xdr:row>
      <xdr:rowOff>0</xdr:rowOff>
    </xdr:to>
    <xdr:graphicFrame macro="">
      <xdr:nvGraphicFramePr>
        <xdr:cNvPr id="3" name="Diagra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176697</xdr:colOff>
      <xdr:row>0</xdr:row>
      <xdr:rowOff>110431</xdr:rowOff>
    </xdr:from>
    <xdr:to>
      <xdr:col>19</xdr:col>
      <xdr:colOff>176696</xdr:colOff>
      <xdr:row>4</xdr:row>
      <xdr:rowOff>66256</xdr:rowOff>
    </xdr:to>
    <xdr:pic>
      <xdr:nvPicPr>
        <xdr:cNvPr id="3" name="Picture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184349" y="110431"/>
          <a:ext cx="706782" cy="7067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16384</xdr:col>
      <xdr:colOff>553278</xdr:colOff>
      <xdr:row>1</xdr:row>
      <xdr:rowOff>0</xdr:rowOff>
    </xdr:from>
    <xdr:to>
      <xdr:col>16384</xdr:col>
      <xdr:colOff>819978</xdr:colOff>
      <xdr:row>5</xdr:row>
      <xdr:rowOff>49143</xdr:rowOff>
    </xdr:to>
    <xdr:pic>
      <xdr:nvPicPr>
        <xdr:cNvPr id="3" name="Picture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75800" y="187739"/>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17</xdr:col>
      <xdr:colOff>474869</xdr:colOff>
      <xdr:row>0</xdr:row>
      <xdr:rowOff>88348</xdr:rowOff>
    </xdr:from>
    <xdr:to>
      <xdr:col>19</xdr:col>
      <xdr:colOff>99390</xdr:colOff>
      <xdr:row>4</xdr:row>
      <xdr:rowOff>44173</xdr:rowOff>
    </xdr:to>
    <xdr:pic>
      <xdr:nvPicPr>
        <xdr:cNvPr id="5" name="Picture 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7520608" y="88348"/>
          <a:ext cx="706782" cy="7067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cky\Library\Caches\TemporaryItems\Outlook%20Temp\ITTF\Competition%20Management\CM_General\WT_Bids\2017_BID\2017_Prospectus\2017_Prospectus\Final_Prospectus_WT\WT_PROSPECTUS_2017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cky\Library\Caches\TemporaryItems\Outlook%20Temp\ITTF\Competition%20Management\CM_General\TER_Files\2016_TER\TER_2016_BLANK_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Users/vicky/Library/Caches/TemporaryItems/Outlook%20Temp/ITTF/Competition%20Management/CM_General/TER_Files/2016_TER/TER_2016_FINAL_V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Users/vicky/Desktop/ITTF/Competition%20Management/2019_World_Tour/2_2019_WT_Events/2_2019_WT_Prospectus/2019_Final_Template/2019_WT_0_XXX_PROSPECTU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himin_yu/Desktop/Competition%20Management/2019/2019%20QAT%20Open/Evaluation%20TER/Users/shimin_yu/Desktop/Competition%20Management/2019/2019%20Challenge/2019%20Chal%20TER/C:/Users/shimin_yu/Dropbox%20(ITTF)/2018_WT_Documents/2019/Evaluation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Events"/>
      <sheetName val="PLEASE FILL IN HERE FIRST!!!"/>
      <sheetName val="Prospectus"/>
      <sheetName val="Preliminary"/>
      <sheetName val="Accommodation"/>
      <sheetName val="Travel"/>
      <sheetName val="Accommodation_old"/>
      <sheetName val="Tabelle1"/>
      <sheetName val="Sheet1"/>
      <sheetName val="Blatt1"/>
      <sheetName val="Sheet2"/>
    </sheetNames>
    <sheetDataSet>
      <sheetData sheetId="0" refreshError="1">
        <row r="1">
          <cell r="I1" t="str">
            <v>currency</v>
          </cell>
          <cell r="J1" t="str">
            <v>hours</v>
          </cell>
        </row>
        <row r="2">
          <cell r="A2">
            <v>1</v>
          </cell>
          <cell r="C2" t="str">
            <v>729 Hongguan</v>
          </cell>
          <cell r="D2" t="str">
            <v>Adidas 40+***</v>
          </cell>
          <cell r="E2" t="str">
            <v>Gerflor Recreation 60</v>
          </cell>
          <cell r="I2" t="str">
            <v>Euro €</v>
          </cell>
          <cell r="J2">
            <v>0.25</v>
          </cell>
        </row>
        <row r="3">
          <cell r="A3">
            <v>2</v>
          </cell>
          <cell r="C3" t="str">
            <v>Andro Competition</v>
          </cell>
          <cell r="D3" t="str">
            <v>Andro 40+***</v>
          </cell>
          <cell r="E3" t="str">
            <v>Gerflor Taraflex Table Tennis 3.7</v>
          </cell>
          <cell r="I3" t="str">
            <v>US $</v>
          </cell>
          <cell r="J3">
            <v>0.26041666666666669</v>
          </cell>
        </row>
        <row r="4">
          <cell r="A4">
            <v>3</v>
          </cell>
          <cell r="C4" t="str">
            <v>Andro Magnum-SC</v>
          </cell>
          <cell r="D4" t="str">
            <v>Butterfly 40+***</v>
          </cell>
          <cell r="E4" t="str">
            <v>Gerflor Taraflex TT 6.2</v>
          </cell>
          <cell r="I4" t="str">
            <v>GB £</v>
          </cell>
          <cell r="J4">
            <v>0.27083333333333298</v>
          </cell>
        </row>
        <row r="5">
          <cell r="A5">
            <v>4</v>
          </cell>
          <cell r="C5" t="str">
            <v>Andro Magnum-SCw</v>
          </cell>
          <cell r="D5" t="str">
            <v>Cornilleau P-Ball***</v>
          </cell>
          <cell r="E5" t="str">
            <v>Dongxing PVC Flooring DX1303</v>
          </cell>
          <cell r="I5" t="str">
            <v>RUB ₨</v>
          </cell>
          <cell r="J5">
            <v>0.28125</v>
          </cell>
        </row>
        <row r="6">
          <cell r="A6">
            <v>5</v>
          </cell>
          <cell r="C6" t="str">
            <v>Andro Roller</v>
          </cell>
          <cell r="D6" t="str">
            <v>DHS 40+***</v>
          </cell>
          <cell r="E6" t="str">
            <v>Haokang H2451</v>
          </cell>
          <cell r="I6" t="str">
            <v>KRW ₩</v>
          </cell>
          <cell r="J6">
            <v>0.29166666666666702</v>
          </cell>
        </row>
        <row r="7">
          <cell r="A7">
            <v>6</v>
          </cell>
          <cell r="C7" t="str">
            <v>Butterfly BTY-GT</v>
          </cell>
          <cell r="D7" t="str">
            <v>Donic 40+***</v>
          </cell>
          <cell r="E7" t="str">
            <v>Tinsue TRO700G (TRO-700G)</v>
          </cell>
          <cell r="I7" t="str">
            <v>CNY ¥</v>
          </cell>
          <cell r="J7">
            <v>0.30208333333333298</v>
          </cell>
        </row>
        <row r="8">
          <cell r="A8">
            <v>7</v>
          </cell>
          <cell r="C8" t="str">
            <v>Butterfly Centre Court</v>
          </cell>
          <cell r="D8" t="str">
            <v>Double Fish 40+***</v>
          </cell>
          <cell r="E8" t="str">
            <v>Tinsue TLO500B (TSb500b)</v>
          </cell>
          <cell r="I8" t="str">
            <v>JPY ¥</v>
          </cell>
          <cell r="J8">
            <v>0.3125</v>
          </cell>
        </row>
        <row r="9">
          <cell r="A9">
            <v>8</v>
          </cell>
          <cell r="C9" t="str">
            <v>Butterfly Centrefold 25</v>
          </cell>
          <cell r="D9" t="str">
            <v>Giant Dragon 40+***</v>
          </cell>
          <cell r="E9" t="str">
            <v>Trioflor-SU5.0</v>
          </cell>
          <cell r="I9" t="str">
            <v>SEK</v>
          </cell>
          <cell r="J9">
            <v>0.32291666666666702</v>
          </cell>
        </row>
        <row r="10">
          <cell r="A10">
            <v>9</v>
          </cell>
          <cell r="C10" t="str">
            <v>Butterfly Europa 25</v>
          </cell>
          <cell r="D10" t="str">
            <v>Hanno***</v>
          </cell>
          <cell r="E10" t="str">
            <v>Seesun BT-1211</v>
          </cell>
          <cell r="I10" t="str">
            <v>DKK</v>
          </cell>
          <cell r="J10">
            <v>0.33333333333333298</v>
          </cell>
        </row>
        <row r="11">
          <cell r="A11">
            <v>10</v>
          </cell>
          <cell r="C11" t="str">
            <v>Butterfly Octet 25</v>
          </cell>
          <cell r="D11" t="str">
            <v>Joola Super-P***</v>
          </cell>
          <cell r="E11" t="str">
            <v>Merry Lock System</v>
          </cell>
          <cell r="I11" t="str">
            <v>QAR</v>
          </cell>
          <cell r="J11">
            <v>0.34375</v>
          </cell>
        </row>
        <row r="12">
          <cell r="A12">
            <v>11</v>
          </cell>
          <cell r="C12" t="str">
            <v>Butterfly One Earth 2014</v>
          </cell>
          <cell r="D12" t="str">
            <v>Kinson 40+***</v>
          </cell>
          <cell r="E12" t="str">
            <v>Nagase Kenko Table Tennis</v>
          </cell>
          <cell r="I12" t="str">
            <v>AED</v>
          </cell>
          <cell r="J12">
            <v>0.35416666666666702</v>
          </cell>
        </row>
        <row r="13">
          <cell r="A13">
            <v>12</v>
          </cell>
          <cell r="C13" t="str">
            <v>Butterfly Professional DT3</v>
          </cell>
          <cell r="D13" t="str">
            <v>Nexy 40+***</v>
          </cell>
          <cell r="E13" t="str">
            <v>National Flagship QQ18145</v>
          </cell>
          <cell r="I13" t="str">
            <v>KWD</v>
          </cell>
          <cell r="J13">
            <v>0.36458333333333398</v>
          </cell>
        </row>
        <row r="14">
          <cell r="A14">
            <v>13</v>
          </cell>
          <cell r="C14" t="str">
            <v>Butterfly Space Saver 22</v>
          </cell>
          <cell r="D14" t="str">
            <v>Nittaku Premium 40+***</v>
          </cell>
          <cell r="E14" t="str">
            <v>DHS DT218</v>
          </cell>
          <cell r="I14" t="str">
            <v>BRL</v>
          </cell>
          <cell r="J14">
            <v>0.375</v>
          </cell>
        </row>
        <row r="15">
          <cell r="A15">
            <v>14</v>
          </cell>
          <cell r="C15" t="str">
            <v>Butterfly Space Saver 25</v>
          </cell>
          <cell r="D15" t="str">
            <v>Nittaku SHA 40+***</v>
          </cell>
          <cell r="E15" t="str">
            <v>Enlio Super Weaving Surface (Red)</v>
          </cell>
          <cell r="I15" t="str">
            <v>CLP</v>
          </cell>
          <cell r="J15">
            <v>0.38541666666666702</v>
          </cell>
        </row>
        <row r="16">
          <cell r="A16">
            <v>15</v>
          </cell>
          <cell r="C16" t="str">
            <v>Butterfly Starker BS-2</v>
          </cell>
          <cell r="D16" t="str">
            <v>Palio***</v>
          </cell>
          <cell r="E16" t="str">
            <v>Enlio Super Weaving Surface (Purple)</v>
          </cell>
          <cell r="J16">
            <v>0.39583333333333398</v>
          </cell>
        </row>
        <row r="17">
          <cell r="A17">
            <v>16</v>
          </cell>
          <cell r="C17" t="str">
            <v>Butterfly Starker BS-2D</v>
          </cell>
          <cell r="D17" t="str">
            <v>Peace 40+***</v>
          </cell>
          <cell r="E17" t="str">
            <v>Naxos</v>
          </cell>
          <cell r="J17">
            <v>0.40625</v>
          </cell>
        </row>
        <row r="18">
          <cell r="A18">
            <v>17</v>
          </cell>
          <cell r="C18" t="str">
            <v>Butterfly Starker BS-2W</v>
          </cell>
          <cell r="D18" t="str">
            <v xml:space="preserve">Stag Peter Karlsson 40+*** </v>
          </cell>
          <cell r="E18" t="str">
            <v>Stag</v>
          </cell>
          <cell r="J18">
            <v>0.41666666666666702</v>
          </cell>
        </row>
        <row r="19">
          <cell r="A19">
            <v>18</v>
          </cell>
          <cell r="C19" t="str">
            <v>Butterfly Starker BS-2WD</v>
          </cell>
          <cell r="D19" t="str">
            <v>Stiga Optimum 40+***</v>
          </cell>
          <cell r="E19" t="str">
            <v>729 Sports Floor FL9004</v>
          </cell>
          <cell r="J19">
            <v>0.42708333333333398</v>
          </cell>
        </row>
        <row r="20">
          <cell r="A20">
            <v>19</v>
          </cell>
          <cell r="C20" t="str">
            <v>Butterfly The Earth 2012</v>
          </cell>
          <cell r="D20" t="str">
            <v>Sunflex 40+***</v>
          </cell>
          <cell r="J20">
            <v>0.4375</v>
          </cell>
        </row>
        <row r="21">
          <cell r="A21">
            <v>20</v>
          </cell>
          <cell r="C21" t="str">
            <v>Butterfly Tokyo 2014</v>
          </cell>
          <cell r="D21" t="str">
            <v>Tibhar 40+ SYNTT***</v>
          </cell>
          <cell r="J21">
            <v>0.44791666666666702</v>
          </cell>
        </row>
        <row r="22">
          <cell r="A22">
            <v>21</v>
          </cell>
          <cell r="C22" t="str">
            <v>Butterfly Trusspeed</v>
          </cell>
          <cell r="D22" t="str">
            <v>TSP 40+***</v>
          </cell>
          <cell r="J22">
            <v>0.45833333333333398</v>
          </cell>
        </row>
        <row r="23">
          <cell r="A23">
            <v>22</v>
          </cell>
          <cell r="C23" t="str">
            <v>Chanson CS-699</v>
          </cell>
          <cell r="D23" t="str">
            <v>Xiom 40+***</v>
          </cell>
          <cell r="J23">
            <v>0.46875</v>
          </cell>
        </row>
        <row r="24">
          <cell r="A24">
            <v>23</v>
          </cell>
          <cell r="C24" t="str">
            <v>Cornilleau Competition 540</v>
          </cell>
          <cell r="D24" t="str">
            <v>Xushaofa Sports ***</v>
          </cell>
          <cell r="J24">
            <v>0.47916666666666702</v>
          </cell>
        </row>
        <row r="25">
          <cell r="A25">
            <v>24</v>
          </cell>
          <cell r="C25" t="str">
            <v>Cornilleau Competition 610</v>
          </cell>
          <cell r="D25" t="str">
            <v>Xushaofa***</v>
          </cell>
          <cell r="J25">
            <v>0.48958333333333398</v>
          </cell>
        </row>
        <row r="26">
          <cell r="A26">
            <v>25</v>
          </cell>
          <cell r="C26" t="str">
            <v>Cornilleau Competition 640</v>
          </cell>
          <cell r="D26" t="str">
            <v>Yasaka 40+***</v>
          </cell>
          <cell r="J26">
            <v>0.5</v>
          </cell>
        </row>
        <row r="27">
          <cell r="A27">
            <v>26</v>
          </cell>
          <cell r="C27" t="str">
            <v>Cornilleau Competition 740</v>
          </cell>
          <cell r="D27" t="str">
            <v>Yinhe***</v>
          </cell>
          <cell r="J27">
            <v>0.51041666666666696</v>
          </cell>
        </row>
        <row r="28">
          <cell r="A28">
            <v>27</v>
          </cell>
          <cell r="C28" t="str">
            <v>Cornilleau Competition 850 Wood</v>
          </cell>
          <cell r="D28" t="str">
            <v>-</v>
          </cell>
          <cell r="J28">
            <v>0.52083333333333404</v>
          </cell>
        </row>
        <row r="29">
          <cell r="A29">
            <v>28</v>
          </cell>
          <cell r="C29" t="str">
            <v>Cornilleau Event</v>
          </cell>
          <cell r="J29">
            <v>0.53125</v>
          </cell>
        </row>
        <row r="30">
          <cell r="A30">
            <v>29</v>
          </cell>
          <cell r="C30" t="str">
            <v>DHS 1024</v>
          </cell>
          <cell r="J30">
            <v>0.54166666666666696</v>
          </cell>
        </row>
        <row r="31">
          <cell r="A31">
            <v>30</v>
          </cell>
          <cell r="C31" t="str">
            <v>DHS Rainbow</v>
          </cell>
          <cell r="J31">
            <v>0.55208333333333404</v>
          </cell>
        </row>
        <row r="32">
          <cell r="A32">
            <v>31</v>
          </cell>
          <cell r="C32" t="str">
            <v>DHS Rainbow Paris</v>
          </cell>
          <cell r="J32">
            <v>0.562500000000001</v>
          </cell>
        </row>
        <row r="33">
          <cell r="A33">
            <v>32</v>
          </cell>
          <cell r="C33" t="str">
            <v>DHS T1223</v>
          </cell>
          <cell r="J33">
            <v>0.57291666666666696</v>
          </cell>
        </row>
        <row r="34">
          <cell r="A34">
            <v>33</v>
          </cell>
          <cell r="C34" t="str">
            <v>DHS T1818</v>
          </cell>
          <cell r="J34">
            <v>0.58333333333333404</v>
          </cell>
        </row>
        <row r="35">
          <cell r="A35">
            <v>34</v>
          </cell>
          <cell r="C35" t="str">
            <v>Donic Compact 25</v>
          </cell>
          <cell r="J35">
            <v>0.593750000000001</v>
          </cell>
        </row>
        <row r="36">
          <cell r="A36">
            <v>35</v>
          </cell>
          <cell r="C36" t="str">
            <v>Donic Delhi 25</v>
          </cell>
          <cell r="J36">
            <v>0.60416666666666696</v>
          </cell>
        </row>
        <row r="37">
          <cell r="A37">
            <v>36</v>
          </cell>
          <cell r="C37" t="str">
            <v>Donic Delhi SLC</v>
          </cell>
          <cell r="J37">
            <v>0.61458333333333404</v>
          </cell>
        </row>
        <row r="38">
          <cell r="A38">
            <v>37</v>
          </cell>
          <cell r="C38" t="str">
            <v>Donic Persson 25</v>
          </cell>
          <cell r="J38">
            <v>0.625000000000001</v>
          </cell>
        </row>
        <row r="39">
          <cell r="A39">
            <v>38</v>
          </cell>
          <cell r="C39" t="str">
            <v>Donic Show Court</v>
          </cell>
          <cell r="J39">
            <v>0.63541666666666696</v>
          </cell>
        </row>
        <row r="40">
          <cell r="A40">
            <v>39</v>
          </cell>
          <cell r="C40" t="str">
            <v>Donic SKY Line</v>
          </cell>
          <cell r="J40">
            <v>0.64583333333333404</v>
          </cell>
        </row>
        <row r="41">
          <cell r="A41">
            <v>40</v>
          </cell>
          <cell r="C41" t="str">
            <v>Donic Waldner 909</v>
          </cell>
          <cell r="J41">
            <v>0.656250000000001</v>
          </cell>
        </row>
        <row r="42">
          <cell r="A42">
            <v>41</v>
          </cell>
          <cell r="C42" t="str">
            <v>Donic Waldner Classic 25</v>
          </cell>
          <cell r="J42">
            <v>0.66666666666666696</v>
          </cell>
        </row>
        <row r="43">
          <cell r="A43">
            <v>42</v>
          </cell>
          <cell r="C43" t="str">
            <v>Donic Waldner Premium 30</v>
          </cell>
          <cell r="J43">
            <v>0.67708333333333404</v>
          </cell>
        </row>
        <row r="44">
          <cell r="A44">
            <v>43</v>
          </cell>
          <cell r="C44" t="str">
            <v>Donic World Champion TC</v>
          </cell>
          <cell r="J44">
            <v>0.687500000000001</v>
          </cell>
        </row>
        <row r="45">
          <cell r="A45">
            <v>44</v>
          </cell>
          <cell r="C45" t="str">
            <v>Double Fish 328A</v>
          </cell>
          <cell r="J45">
            <v>0.69791666666666696</v>
          </cell>
        </row>
        <row r="46">
          <cell r="A46">
            <v>45</v>
          </cell>
          <cell r="C46" t="str">
            <v>Double Fish Rollaway 99-45</v>
          </cell>
          <cell r="J46">
            <v>0.70833333333333404</v>
          </cell>
        </row>
        <row r="47">
          <cell r="A47">
            <v>46</v>
          </cell>
          <cell r="C47" t="str">
            <v>Double Fish Volant 3</v>
          </cell>
          <cell r="J47">
            <v>0.718750000000001</v>
          </cell>
        </row>
        <row r="48">
          <cell r="A48">
            <v>47</v>
          </cell>
          <cell r="C48" t="str">
            <v>Double Fish Volant Dream 2</v>
          </cell>
          <cell r="J48">
            <v>0.72916666666666796</v>
          </cell>
        </row>
        <row r="49">
          <cell r="A49">
            <v>48</v>
          </cell>
          <cell r="C49" t="str">
            <v>Double Fish Volant King</v>
          </cell>
          <cell r="J49">
            <v>0.73958333333333404</v>
          </cell>
        </row>
        <row r="50">
          <cell r="A50">
            <v>49</v>
          </cell>
          <cell r="C50" t="str">
            <v>Double Star T004-25 (can only be used until 31 December 2016)</v>
          </cell>
          <cell r="J50">
            <v>0.750000000000001</v>
          </cell>
        </row>
        <row r="51">
          <cell r="A51">
            <v>50</v>
          </cell>
          <cell r="C51" t="str">
            <v>Dunlop EVO 8000 Master Edition</v>
          </cell>
          <cell r="J51">
            <v>0.76041666666666796</v>
          </cell>
        </row>
        <row r="52">
          <cell r="A52">
            <v>51</v>
          </cell>
          <cell r="C52" t="str">
            <v>Gewo Europa 25</v>
          </cell>
          <cell r="J52">
            <v>0.77083333333333404</v>
          </cell>
        </row>
        <row r="53">
          <cell r="A53">
            <v>52</v>
          </cell>
          <cell r="C53" t="str">
            <v>Gewo GEWOmatic SC 25</v>
          </cell>
          <cell r="J53">
            <v>0.781250000000001</v>
          </cell>
        </row>
        <row r="54">
          <cell r="A54">
            <v>53</v>
          </cell>
          <cell r="C54" t="str">
            <v>Giant Dragon K2008</v>
          </cell>
          <cell r="J54">
            <v>0.79166666666666796</v>
          </cell>
        </row>
        <row r="55">
          <cell r="A55">
            <v>54</v>
          </cell>
          <cell r="C55" t="str">
            <v>Giant Dragon K2022</v>
          </cell>
          <cell r="J55">
            <v>0.80208333333333404</v>
          </cell>
        </row>
        <row r="56">
          <cell r="A56">
            <v>55</v>
          </cell>
          <cell r="C56" t="str">
            <v>Giant Dragon K2025</v>
          </cell>
          <cell r="J56">
            <v>0.812500000000001</v>
          </cell>
        </row>
        <row r="57">
          <cell r="A57">
            <v>56</v>
          </cell>
          <cell r="C57" t="str">
            <v>Joola 2000-S</v>
          </cell>
          <cell r="J57">
            <v>0.82291666666666796</v>
          </cell>
        </row>
        <row r="58">
          <cell r="A58">
            <v>57</v>
          </cell>
          <cell r="C58" t="str">
            <v>Joola 3000 SC</v>
          </cell>
          <cell r="J58">
            <v>0.83333333333333404</v>
          </cell>
        </row>
        <row r="59">
          <cell r="A59">
            <v>58</v>
          </cell>
          <cell r="C59" t="str">
            <v>Joola 5000</v>
          </cell>
          <cell r="J59">
            <v>0.843750000000001</v>
          </cell>
        </row>
        <row r="60">
          <cell r="A60">
            <v>59</v>
          </cell>
          <cell r="C60" t="str">
            <v>Joola Duomat</v>
          </cell>
          <cell r="J60">
            <v>0.85416666666666796</v>
          </cell>
        </row>
        <row r="61">
          <cell r="A61">
            <v>60</v>
          </cell>
          <cell r="C61" t="str">
            <v>Joola Olymp (Atlanta)</v>
          </cell>
          <cell r="J61">
            <v>0.86458333333333404</v>
          </cell>
        </row>
        <row r="62">
          <cell r="A62">
            <v>61</v>
          </cell>
          <cell r="C62" t="str">
            <v>Joola Rollomat</v>
          </cell>
          <cell r="J62">
            <v>0.875000000000001</v>
          </cell>
        </row>
        <row r="63">
          <cell r="A63">
            <v>62</v>
          </cell>
          <cell r="C63" t="str">
            <v>Joola Showcourt</v>
          </cell>
          <cell r="J63">
            <v>0.88541666666666796</v>
          </cell>
        </row>
        <row r="64">
          <cell r="A64">
            <v>63</v>
          </cell>
          <cell r="C64" t="str">
            <v>Joola Worldcup 25</v>
          </cell>
          <cell r="J64">
            <v>0.89583333333333404</v>
          </cell>
        </row>
        <row r="65">
          <cell r="A65">
            <v>64</v>
          </cell>
          <cell r="C65" t="str">
            <v>Kim Taek Soo K-11</v>
          </cell>
          <cell r="J65">
            <v>0.906250000000001</v>
          </cell>
        </row>
        <row r="66">
          <cell r="A66">
            <v>65</v>
          </cell>
          <cell r="C66" t="str">
            <v>Lion 25 Sport</v>
          </cell>
          <cell r="J66">
            <v>0.91666666666666796</v>
          </cell>
        </row>
        <row r="67">
          <cell r="A67">
            <v>66</v>
          </cell>
          <cell r="C67" t="str">
            <v>Nittaku JC-235</v>
          </cell>
          <cell r="J67">
            <v>0.92708333333333504</v>
          </cell>
        </row>
        <row r="68">
          <cell r="A68">
            <v>67</v>
          </cell>
          <cell r="C68" t="str">
            <v>Nittaku Rainbow</v>
          </cell>
          <cell r="J68">
            <v>0.937500000000001</v>
          </cell>
        </row>
        <row r="69">
          <cell r="A69">
            <v>68</v>
          </cell>
          <cell r="C69" t="str">
            <v>Nittaku STX211-W</v>
          </cell>
          <cell r="J69">
            <v>0.94791666666666796</v>
          </cell>
        </row>
        <row r="70">
          <cell r="A70">
            <v>69</v>
          </cell>
          <cell r="C70" t="str">
            <v>Nittaku STX212-W</v>
          </cell>
          <cell r="J70">
            <v>0.95833333333333504</v>
          </cell>
        </row>
        <row r="71">
          <cell r="A71">
            <v>70</v>
          </cell>
          <cell r="C71" t="str">
            <v>Nittaku T-168 Hannover (T168 or Hannover)</v>
          </cell>
          <cell r="J71">
            <v>0.968750000000001</v>
          </cell>
        </row>
        <row r="72">
          <cell r="A72">
            <v>71</v>
          </cell>
          <cell r="C72" t="str">
            <v>Nittaku Wing BF</v>
          </cell>
          <cell r="J72">
            <v>0.97916666666666796</v>
          </cell>
        </row>
        <row r="73">
          <cell r="A73">
            <v>72</v>
          </cell>
          <cell r="C73" t="str">
            <v>Nittaku Wing DX</v>
          </cell>
          <cell r="J73">
            <v>0.98958333333333504</v>
          </cell>
        </row>
        <row r="74">
          <cell r="A74">
            <v>73</v>
          </cell>
          <cell r="C74" t="str">
            <v>San-Ei Absolute-W</v>
          </cell>
          <cell r="J74">
            <v>1</v>
          </cell>
        </row>
        <row r="75">
          <cell r="A75">
            <v>74</v>
          </cell>
          <cell r="C75" t="str">
            <v>San-Ei Absolute-W Advanced</v>
          </cell>
        </row>
        <row r="76">
          <cell r="A76">
            <v>75</v>
          </cell>
          <cell r="C76" t="str">
            <v>San-Ei IF Veric</v>
          </cell>
        </row>
        <row r="77">
          <cell r="A77">
            <v>76</v>
          </cell>
          <cell r="C77" t="str">
            <v>San-Ei IF Veric-W</v>
          </cell>
        </row>
        <row r="78">
          <cell r="A78">
            <v>77</v>
          </cell>
          <cell r="C78" t="str">
            <v>San-Ei Infinity</v>
          </cell>
        </row>
        <row r="79">
          <cell r="A79">
            <v>78</v>
          </cell>
          <cell r="C79" t="str">
            <v>San-Ei One Earth 2014</v>
          </cell>
        </row>
        <row r="80">
          <cell r="A80">
            <v>79</v>
          </cell>
          <cell r="C80" t="str">
            <v>San-Ei Paragon Sensor</v>
          </cell>
        </row>
        <row r="81">
          <cell r="A81">
            <v>80</v>
          </cell>
          <cell r="C81" t="str">
            <v>San-Ei Show Court Table CA</v>
          </cell>
        </row>
        <row r="82">
          <cell r="A82">
            <v>81</v>
          </cell>
          <cell r="C82" t="str">
            <v>San-Ei Show Court Table CAM</v>
          </cell>
        </row>
        <row r="83">
          <cell r="A83">
            <v>82</v>
          </cell>
          <cell r="C83" t="str">
            <v>San-Ei VR Veric</v>
          </cell>
        </row>
        <row r="84">
          <cell r="A84">
            <v>83</v>
          </cell>
          <cell r="C84" t="str">
            <v>San-Ei VR Veric-W</v>
          </cell>
        </row>
        <row r="85">
          <cell r="A85">
            <v>84</v>
          </cell>
          <cell r="C85" t="str">
            <v>Shaofa Xu Shaofa</v>
          </cell>
        </row>
        <row r="86">
          <cell r="A86">
            <v>85</v>
          </cell>
          <cell r="C86" t="str">
            <v>Sponeta 7-13 (Master Compact S)</v>
          </cell>
        </row>
        <row r="87">
          <cell r="A87">
            <v>86</v>
          </cell>
          <cell r="C87" t="str">
            <v>Sponeta 7-62 (Allround Compact)</v>
          </cell>
        </row>
        <row r="88">
          <cell r="A88">
            <v>87</v>
          </cell>
          <cell r="C88" t="str">
            <v>Sponeta 7-63 (Allround Compact)</v>
          </cell>
        </row>
        <row r="89">
          <cell r="A89">
            <v>88</v>
          </cell>
          <cell r="C89" t="str">
            <v>Sponeta 8-36 (Super Compact)</v>
          </cell>
        </row>
        <row r="90">
          <cell r="A90">
            <v>89</v>
          </cell>
          <cell r="C90" t="str">
            <v>Sponeta 8-36 W (Super Compact W)</v>
          </cell>
        </row>
        <row r="91">
          <cell r="A91">
            <v>90</v>
          </cell>
          <cell r="C91" t="str">
            <v>Sponeta 8-37 (Super Compact)</v>
          </cell>
        </row>
        <row r="92">
          <cell r="A92">
            <v>91</v>
          </cell>
          <cell r="C92" t="str">
            <v>Sponeta 8-37 W (Super Compact W)</v>
          </cell>
        </row>
        <row r="93">
          <cell r="A93">
            <v>92</v>
          </cell>
          <cell r="C93" t="str">
            <v>Sponeta Sponeta 7-12 (Master Compact S)</v>
          </cell>
        </row>
        <row r="94">
          <cell r="A94">
            <v>93</v>
          </cell>
          <cell r="C94" t="str">
            <v>Stag Americas 16</v>
          </cell>
        </row>
        <row r="95">
          <cell r="A95">
            <v>94</v>
          </cell>
          <cell r="C95" t="str">
            <v>Start Line Champion</v>
          </cell>
        </row>
        <row r="96">
          <cell r="A96">
            <v>95</v>
          </cell>
          <cell r="C96" t="str">
            <v>Stiga Competition Compact</v>
          </cell>
        </row>
        <row r="97">
          <cell r="A97">
            <v>96</v>
          </cell>
          <cell r="C97" t="str">
            <v>Stiga Expert Roller</v>
          </cell>
        </row>
        <row r="98">
          <cell r="A98">
            <v>97</v>
          </cell>
          <cell r="C98" t="str">
            <v>Stiga Expert VM</v>
          </cell>
        </row>
        <row r="99">
          <cell r="A99">
            <v>98</v>
          </cell>
          <cell r="C99" t="str">
            <v>Stiga Extreme Roller</v>
          </cell>
        </row>
        <row r="100">
          <cell r="A100">
            <v>99</v>
          </cell>
          <cell r="C100" t="str">
            <v>Stiga Optimum 30</v>
          </cell>
        </row>
        <row r="101">
          <cell r="A101">
            <v>100</v>
          </cell>
          <cell r="C101" t="str">
            <v>Stiga Premium Compact</v>
          </cell>
        </row>
        <row r="102">
          <cell r="C102" t="str">
            <v>Stiga Premium Compact W</v>
          </cell>
        </row>
        <row r="103">
          <cell r="C103" t="str">
            <v>Stiga Premium Roller</v>
          </cell>
        </row>
        <row r="104">
          <cell r="C104" t="str">
            <v>Sunflex Pioneer</v>
          </cell>
        </row>
        <row r="105">
          <cell r="C105" t="str">
            <v>Sunflex Stiga Showcourt</v>
          </cell>
        </row>
        <row r="106">
          <cell r="C106" t="str">
            <v>Sunflex WT Classic</v>
          </cell>
        </row>
        <row r="107">
          <cell r="C107" t="str">
            <v>Tibhar Showcourt 28</v>
          </cell>
        </row>
        <row r="108">
          <cell r="C108" t="str">
            <v>Tibhar Smash 28</v>
          </cell>
        </row>
        <row r="109">
          <cell r="C109" t="str">
            <v>Tibhar Smash 28/R</v>
          </cell>
        </row>
        <row r="110">
          <cell r="C110" t="str">
            <v>Tibhar Smash 28/SC</v>
          </cell>
        </row>
        <row r="111">
          <cell r="C111" t="str">
            <v>Tibhar Smash 28/SC W</v>
          </cell>
        </row>
        <row r="112">
          <cell r="C112" t="str">
            <v>TSP Europa-SC</v>
          </cell>
        </row>
        <row r="113">
          <cell r="C113" t="str">
            <v>TSP Europa-SCW</v>
          </cell>
        </row>
        <row r="114">
          <cell r="C114" t="str">
            <v>TSP Europa-SK 25</v>
          </cell>
        </row>
        <row r="115">
          <cell r="C115" t="str">
            <v>TSP Europa-TK 20</v>
          </cell>
        </row>
        <row r="116">
          <cell r="C116" t="str">
            <v>TSP TF-25</v>
          </cell>
        </row>
        <row r="117">
          <cell r="C117" t="str">
            <v>TSP TF-25W</v>
          </cell>
        </row>
        <row r="118">
          <cell r="C118" t="str">
            <v>Victas VF-25</v>
          </cell>
        </row>
        <row r="119">
          <cell r="C119" t="str">
            <v>Victas VF-25W</v>
          </cell>
        </row>
        <row r="120">
          <cell r="C120" t="str">
            <v>Xiom A6</v>
          </cell>
        </row>
        <row r="121">
          <cell r="C121" t="str">
            <v>Yasaka Progress</v>
          </cell>
        </row>
        <row r="122">
          <cell r="C122" t="str">
            <v>Zemax V7 Top</v>
          </cell>
        </row>
        <row r="123">
          <cell r="C123" t="str">
            <v>-</v>
          </cell>
        </row>
      </sheetData>
      <sheetData sheetId="1" refreshError="1"/>
      <sheetData sheetId="2">
        <row r="5">
          <cell r="B5" t="str">
            <v>World Tour Platinum</v>
          </cell>
        </row>
      </sheetData>
      <sheetData sheetId="3"/>
      <sheetData sheetId="4" refreshError="1"/>
      <sheetData sheetId="5">
        <row r="12">
          <cell r="T12" t="str">
            <v xml:space="preserve"> </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_External"/>
      <sheetName val="headers"/>
      <sheetName val="TER_Table"/>
      <sheetName val="TER_Comments"/>
      <sheetName val="TER_Photos"/>
      <sheetName val="TER_Referee_report"/>
      <sheetName val="TER_Ranking_default_policy"/>
      <sheetName val="TER_Table_EXCELLENT_example"/>
      <sheetName val="TER_Table_WORST_example"/>
    </sheetNames>
    <sheetDataSet>
      <sheetData sheetId="0" refreshError="1">
        <row r="4">
          <cell r="AC4" t="str">
            <v>Preparation</v>
          </cell>
          <cell r="AD4" t="str">
            <v>Transportation</v>
          </cell>
          <cell r="AE4" t="str">
            <v>Hotel</v>
          </cell>
          <cell r="AF4" t="str">
            <v>Meals</v>
          </cell>
          <cell r="AG4" t="str">
            <v>Venue_Event</v>
          </cell>
          <cell r="AH4" t="str">
            <v>Marketing</v>
          </cell>
          <cell r="AI4" t="str">
            <v>Playing_Conditions</v>
          </cell>
          <cell r="AJ4" t="str">
            <v>Centre_Court</v>
          </cell>
          <cell r="AK4" t="str">
            <v>Practice_Hall</v>
          </cell>
          <cell r="AL4" t="str">
            <v>Prize_Money</v>
          </cell>
          <cell r="AM4" t="str">
            <v>Other</v>
          </cell>
          <cell r="AO4" t="str">
            <v>Preparation_</v>
          </cell>
          <cell r="AP4" t="str">
            <v>Transportation_</v>
          </cell>
          <cell r="AQ4" t="str">
            <v>Hotel_</v>
          </cell>
          <cell r="AR4" t="str">
            <v>Meals_</v>
          </cell>
          <cell r="AS4" t="str">
            <v>Venue_Event_</v>
          </cell>
          <cell r="AT4" t="str">
            <v>Marketing_</v>
          </cell>
          <cell r="AU4" t="str">
            <v>Playing_Conditions_</v>
          </cell>
          <cell r="AV4" t="str">
            <v>Centre_Court_</v>
          </cell>
          <cell r="AW4" t="str">
            <v>Practice_Hall_</v>
          </cell>
          <cell r="AX4" t="str">
            <v>Prize_Money_</v>
          </cell>
          <cell r="AY4" t="str">
            <v>Other_</v>
          </cell>
        </row>
      </sheetData>
      <sheetData sheetId="1" refreshError="1"/>
      <sheetData sheetId="2">
        <row r="5">
          <cell r="B5" t="str">
            <v>to be returned to Karl JINDRAK (kjindrak@ittfmail.com) - for internal use only</v>
          </cell>
        </row>
      </sheetData>
      <sheetData sheetId="3" refreshError="1"/>
      <sheetData sheetId="4" refreshError="1"/>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_External"/>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ctus"/>
      <sheetName val="Events"/>
      <sheetName val="PLEASE FILL IN HERE FIRS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hyperlink" Target="mailto:shizhcttc@163.com,r.sporrer@oettv.org,kjindrak@ittfmail.com,ee@ittfmail.com,%20zbencsik@ittfmail.com,%20graemeireland@yahoo.com.au?subject=Ranking%20default%20policy"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2"/>
  <sheetViews>
    <sheetView workbookViewId="0">
      <selection activeCell="A9" sqref="A9"/>
    </sheetView>
  </sheetViews>
  <sheetFormatPr defaultColWidth="11" defaultRowHeight="15.75"/>
  <cols>
    <col min="1" max="1" width="20.125" customWidth="1"/>
    <col min="2" max="2" width="3.125" customWidth="1"/>
    <col min="4" max="4" width="10.875" style="139"/>
    <col min="6" max="6" width="11.125" bestFit="1" customWidth="1"/>
  </cols>
  <sheetData>
    <row r="1" spans="1:8" s="34" customFormat="1">
      <c r="A1" s="34" t="s">
        <v>357</v>
      </c>
      <c r="C1" s="34" t="s">
        <v>109</v>
      </c>
      <c r="D1" s="137"/>
    </row>
    <row r="2" spans="1:8">
      <c r="A2" t="s">
        <v>358</v>
      </c>
      <c r="C2" s="25">
        <v>0.2</v>
      </c>
      <c r="D2" s="138">
        <v>0.2</v>
      </c>
      <c r="F2" s="163">
        <v>100000</v>
      </c>
      <c r="G2">
        <v>20</v>
      </c>
      <c r="H2" t="s">
        <v>216</v>
      </c>
    </row>
    <row r="3" spans="1:8">
      <c r="A3" t="s">
        <v>359</v>
      </c>
      <c r="C3" s="25">
        <v>0.19</v>
      </c>
      <c r="D3" s="138">
        <v>0.19750000000000001</v>
      </c>
      <c r="F3" s="163">
        <v>50000</v>
      </c>
      <c r="G3">
        <v>10</v>
      </c>
      <c r="H3" t="s">
        <v>217</v>
      </c>
    </row>
    <row r="4" spans="1:8">
      <c r="A4" t="s">
        <v>360</v>
      </c>
      <c r="C4" s="25">
        <v>0.18</v>
      </c>
      <c r="D4" s="138">
        <v>0.19500000000000001</v>
      </c>
    </row>
    <row r="5" spans="1:8">
      <c r="A5" t="s">
        <v>361</v>
      </c>
      <c r="C5" s="25">
        <v>0.17</v>
      </c>
      <c r="D5" s="138">
        <v>0.1925</v>
      </c>
    </row>
    <row r="6" spans="1:8">
      <c r="A6" t="s">
        <v>362</v>
      </c>
      <c r="C6" s="25">
        <v>0.16</v>
      </c>
      <c r="D6" s="138">
        <v>0.19</v>
      </c>
    </row>
    <row r="7" spans="1:8">
      <c r="A7" t="s">
        <v>363</v>
      </c>
      <c r="C7" s="25">
        <v>0.15</v>
      </c>
      <c r="D7" s="138">
        <v>0.1875</v>
      </c>
    </row>
    <row r="8" spans="1:8">
      <c r="A8" t="s">
        <v>364</v>
      </c>
      <c r="C8" s="25">
        <v>0.14000000000000001</v>
      </c>
      <c r="D8" s="138">
        <v>0.185</v>
      </c>
    </row>
    <row r="9" spans="1:8">
      <c r="C9" s="25">
        <v>0.13</v>
      </c>
      <c r="D9" s="138">
        <v>0.1825</v>
      </c>
    </row>
    <row r="10" spans="1:8">
      <c r="C10" s="25">
        <v>0.12</v>
      </c>
      <c r="D10" s="138">
        <v>0.18</v>
      </c>
    </row>
    <row r="11" spans="1:8">
      <c r="C11" s="25">
        <v>0.11</v>
      </c>
      <c r="D11" s="138">
        <v>0.17749999999999999</v>
      </c>
    </row>
    <row r="12" spans="1:8">
      <c r="C12" s="25">
        <v>0.1</v>
      </c>
      <c r="D12" s="138">
        <v>0.17499999999999999</v>
      </c>
    </row>
    <row r="13" spans="1:8">
      <c r="C13" s="25">
        <v>0.09</v>
      </c>
      <c r="D13" s="138">
        <v>0.17249999999999999</v>
      </c>
    </row>
    <row r="14" spans="1:8">
      <c r="C14" s="25">
        <v>0.08</v>
      </c>
      <c r="D14" s="138">
        <v>0.17</v>
      </c>
    </row>
    <row r="15" spans="1:8">
      <c r="C15" s="25">
        <v>7.0000000000000007E-2</v>
      </c>
      <c r="D15" s="138">
        <v>0.16750000000000001</v>
      </c>
    </row>
    <row r="16" spans="1:8">
      <c r="C16" s="25">
        <v>0.06</v>
      </c>
      <c r="D16" s="138">
        <v>0.16500000000000001</v>
      </c>
    </row>
    <row r="17" spans="3:4">
      <c r="C17" s="25">
        <v>0.05</v>
      </c>
      <c r="D17" s="138">
        <v>0.16250000000000001</v>
      </c>
    </row>
    <row r="18" spans="3:4">
      <c r="C18" s="25">
        <v>0.04</v>
      </c>
      <c r="D18" s="138">
        <v>0.16</v>
      </c>
    </row>
    <row r="19" spans="3:4">
      <c r="C19" s="25">
        <v>0.03</v>
      </c>
      <c r="D19" s="138">
        <v>0.1575</v>
      </c>
    </row>
    <row r="20" spans="3:4">
      <c r="C20" s="25">
        <v>0.02</v>
      </c>
      <c r="D20" s="138">
        <v>0.155</v>
      </c>
    </row>
    <row r="21" spans="3:4">
      <c r="C21" s="25">
        <v>0.01</v>
      </c>
      <c r="D21" s="138">
        <v>0.1525</v>
      </c>
    </row>
    <row r="22" spans="3:4">
      <c r="C22" s="25">
        <v>0</v>
      </c>
      <c r="D22" s="138">
        <v>0.15</v>
      </c>
    </row>
    <row r="23" spans="3:4">
      <c r="C23" s="25">
        <v>-9.9999999999999794E-3</v>
      </c>
      <c r="D23" s="138">
        <v>0.14749999999999999</v>
      </c>
    </row>
    <row r="24" spans="3:4">
      <c r="C24" s="25">
        <v>-0.02</v>
      </c>
      <c r="D24" s="138">
        <v>0.14499999999999999</v>
      </c>
    </row>
    <row r="25" spans="3:4">
      <c r="C25" s="25">
        <v>-0.03</v>
      </c>
      <c r="D25" s="138">
        <v>0.14249999999999999</v>
      </c>
    </row>
    <row r="26" spans="3:4">
      <c r="C26" s="25">
        <v>-0.04</v>
      </c>
      <c r="D26" s="138">
        <v>0.14000000000000001</v>
      </c>
    </row>
    <row r="27" spans="3:4">
      <c r="C27" s="25">
        <v>-0.05</v>
      </c>
      <c r="D27" s="138">
        <v>0.13750000000000001</v>
      </c>
    </row>
    <row r="28" spans="3:4">
      <c r="C28" s="25">
        <v>-0.06</v>
      </c>
      <c r="D28" s="138">
        <v>0.13500000000000001</v>
      </c>
    </row>
    <row r="29" spans="3:4">
      <c r="C29" s="25">
        <v>-7.0000000000000007E-2</v>
      </c>
      <c r="D29" s="138">
        <v>0.13250000000000001</v>
      </c>
    </row>
    <row r="30" spans="3:4">
      <c r="C30" s="25">
        <v>-0.08</v>
      </c>
      <c r="D30" s="138">
        <v>0.13</v>
      </c>
    </row>
    <row r="31" spans="3:4">
      <c r="C31" s="25">
        <v>-0.09</v>
      </c>
      <c r="D31" s="138">
        <v>0.1275</v>
      </c>
    </row>
    <row r="32" spans="3:4">
      <c r="C32" s="25">
        <v>-0.1</v>
      </c>
      <c r="D32" s="138">
        <v>0.125</v>
      </c>
    </row>
    <row r="33" spans="4:4">
      <c r="D33" s="138">
        <v>0.1225</v>
      </c>
    </row>
    <row r="34" spans="4:4">
      <c r="D34" s="138">
        <v>0.12</v>
      </c>
    </row>
    <row r="35" spans="4:4">
      <c r="D35" s="138">
        <v>0.11749999999999999</v>
      </c>
    </row>
    <row r="36" spans="4:4">
      <c r="D36" s="138">
        <v>0.115</v>
      </c>
    </row>
    <row r="37" spans="4:4">
      <c r="D37" s="138">
        <v>0.1125</v>
      </c>
    </row>
    <row r="38" spans="4:4">
      <c r="D38" s="138">
        <v>0.11</v>
      </c>
    </row>
    <row r="39" spans="4:4">
      <c r="D39" s="138">
        <v>0.1075</v>
      </c>
    </row>
    <row r="40" spans="4:4">
      <c r="D40" s="138">
        <v>0.105</v>
      </c>
    </row>
    <row r="41" spans="4:4">
      <c r="D41" s="138">
        <v>0.10249999999999999</v>
      </c>
    </row>
    <row r="42" spans="4:4">
      <c r="D42" s="138">
        <v>9.9999999999999895E-2</v>
      </c>
    </row>
    <row r="43" spans="4:4">
      <c r="D43" s="138">
        <v>9.7499999999999906E-2</v>
      </c>
    </row>
    <row r="44" spans="4:4">
      <c r="D44" s="138">
        <v>9.4999999999999904E-2</v>
      </c>
    </row>
    <row r="45" spans="4:4">
      <c r="D45" s="138">
        <v>9.2499999999999999E-2</v>
      </c>
    </row>
    <row r="46" spans="4:4">
      <c r="D46" s="138">
        <v>0.09</v>
      </c>
    </row>
    <row r="47" spans="4:4">
      <c r="D47" s="138">
        <v>8.7499999999999994E-2</v>
      </c>
    </row>
    <row r="48" spans="4:4">
      <c r="D48" s="138">
        <v>8.5000000000000006E-2</v>
      </c>
    </row>
    <row r="49" spans="4:4">
      <c r="D49" s="138">
        <v>8.2500000000000004E-2</v>
      </c>
    </row>
    <row r="50" spans="4:4">
      <c r="D50" s="138">
        <v>0.08</v>
      </c>
    </row>
    <row r="51" spans="4:4">
      <c r="D51" s="138">
        <v>7.7499999999999999E-2</v>
      </c>
    </row>
    <row r="52" spans="4:4">
      <c r="D52" s="138">
        <v>7.4999999999999997E-2</v>
      </c>
    </row>
    <row r="53" spans="4:4">
      <c r="D53" s="138">
        <v>7.2499999999999995E-2</v>
      </c>
    </row>
    <row r="54" spans="4:4">
      <c r="D54" s="138">
        <v>7.0000000000000007E-2</v>
      </c>
    </row>
    <row r="55" spans="4:4">
      <c r="D55" s="138">
        <v>6.7500000000000004E-2</v>
      </c>
    </row>
    <row r="56" spans="4:4">
      <c r="D56" s="138">
        <v>6.5000000000000002E-2</v>
      </c>
    </row>
    <row r="57" spans="4:4">
      <c r="D57" s="138">
        <v>6.25E-2</v>
      </c>
    </row>
    <row r="58" spans="4:4">
      <c r="D58" s="138">
        <v>0.06</v>
      </c>
    </row>
    <row r="59" spans="4:4">
      <c r="D59" s="138">
        <v>5.7500000000000002E-2</v>
      </c>
    </row>
    <row r="60" spans="4:4">
      <c r="D60" s="138">
        <v>5.5E-2</v>
      </c>
    </row>
    <row r="61" spans="4:4">
      <c r="D61" s="138">
        <v>5.2499999999999998E-2</v>
      </c>
    </row>
    <row r="62" spans="4:4">
      <c r="D62" s="138">
        <v>0.05</v>
      </c>
    </row>
    <row r="63" spans="4:4">
      <c r="D63" s="138">
        <v>4.7500000000000001E-2</v>
      </c>
    </row>
    <row r="64" spans="4:4">
      <c r="D64" s="138">
        <v>4.4999999999999998E-2</v>
      </c>
    </row>
    <row r="65" spans="4:6">
      <c r="D65" s="138">
        <v>4.2500000000000003E-2</v>
      </c>
    </row>
    <row r="66" spans="4:6">
      <c r="D66" s="138">
        <v>0.04</v>
      </c>
    </row>
    <row r="67" spans="4:6">
      <c r="D67" s="138">
        <v>3.7499999999999999E-2</v>
      </c>
    </row>
    <row r="68" spans="4:6">
      <c r="D68" s="138">
        <v>3.5000000000000003E-2</v>
      </c>
    </row>
    <row r="69" spans="4:6">
      <c r="D69" s="138">
        <v>3.2500000000000001E-2</v>
      </c>
    </row>
    <row r="70" spans="4:6">
      <c r="D70" s="138">
        <v>0.03</v>
      </c>
    </row>
    <row r="71" spans="4:6">
      <c r="D71" s="138">
        <v>2.75E-2</v>
      </c>
    </row>
    <row r="72" spans="4:6">
      <c r="D72" s="138">
        <v>2.5000000000000001E-2</v>
      </c>
    </row>
    <row r="73" spans="4:6">
      <c r="D73" s="138">
        <v>2.2499999999999999E-2</v>
      </c>
    </row>
    <row r="74" spans="4:6">
      <c r="D74" s="138">
        <v>0.02</v>
      </c>
    </row>
    <row r="75" spans="4:6">
      <c r="D75" s="138">
        <v>1.7500000000000002E-2</v>
      </c>
    </row>
    <row r="76" spans="4:6">
      <c r="D76" s="138">
        <v>1.4999999999999999E-2</v>
      </c>
    </row>
    <row r="77" spans="4:6">
      <c r="D77" s="138">
        <v>1.2500000000000001E-2</v>
      </c>
    </row>
    <row r="78" spans="4:6">
      <c r="D78" s="138">
        <v>0.01</v>
      </c>
      <c r="F78" s="138">
        <v>5.0000000000000001E-3</v>
      </c>
    </row>
    <row r="79" spans="4:6">
      <c r="D79" s="138">
        <v>7.5000000000000101E-3</v>
      </c>
      <c r="F79" s="138">
        <v>4.0000000000000001E-3</v>
      </c>
    </row>
    <row r="80" spans="4:6">
      <c r="D80" s="138">
        <v>5.0000000000000001E-3</v>
      </c>
      <c r="F80" s="138">
        <v>3.0000000000000001E-3</v>
      </c>
    </row>
    <row r="81" spans="4:6">
      <c r="D81" s="138">
        <v>2.5000000000000001E-3</v>
      </c>
      <c r="F81" s="138">
        <v>2E-3</v>
      </c>
    </row>
    <row r="82" spans="4:6">
      <c r="D82" s="138">
        <v>0</v>
      </c>
      <c r="F82" s="138">
        <v>1E-3</v>
      </c>
    </row>
    <row r="83" spans="4:6">
      <c r="D83" s="138">
        <v>-2.5000000000000001E-3</v>
      </c>
      <c r="F83" s="138">
        <v>0</v>
      </c>
    </row>
    <row r="84" spans="4:6">
      <c r="D84" s="138">
        <v>-5.0000000000000001E-3</v>
      </c>
      <c r="F84" s="138"/>
    </row>
    <row r="85" spans="4:6">
      <c r="D85" s="138">
        <v>-7.5000000000000101E-3</v>
      </c>
      <c r="F85" s="138"/>
    </row>
    <row r="86" spans="4:6">
      <c r="D86" s="138">
        <v>-0.01</v>
      </c>
      <c r="F86" s="138"/>
    </row>
    <row r="87" spans="4:6">
      <c r="D87" s="138">
        <v>-1.2500000000000001E-2</v>
      </c>
    </row>
    <row r="88" spans="4:6">
      <c r="D88" s="138">
        <v>-1.4999999999999999E-2</v>
      </c>
    </row>
    <row r="89" spans="4:6">
      <c r="D89" s="138">
        <v>-1.7500000000000002E-2</v>
      </c>
    </row>
    <row r="90" spans="4:6">
      <c r="D90" s="138">
        <v>-0.02</v>
      </c>
    </row>
    <row r="91" spans="4:6">
      <c r="D91" s="138">
        <v>-2.2499999999999999E-2</v>
      </c>
    </row>
    <row r="92" spans="4:6">
      <c r="D92" s="138">
        <v>-2.5000000000000001E-2</v>
      </c>
    </row>
    <row r="93" spans="4:6">
      <c r="D93" s="138">
        <v>-2.75E-2</v>
      </c>
    </row>
    <row r="94" spans="4:6">
      <c r="D94" s="138">
        <v>-0.03</v>
      </c>
    </row>
    <row r="95" spans="4:6">
      <c r="D95" s="138">
        <v>-3.2500000000000001E-2</v>
      </c>
    </row>
    <row r="96" spans="4:6">
      <c r="D96" s="138">
        <v>-3.5000000000000003E-2</v>
      </c>
    </row>
    <row r="97" spans="4:4">
      <c r="D97" s="138">
        <v>-3.7499999999999999E-2</v>
      </c>
    </row>
    <row r="98" spans="4:4">
      <c r="D98" s="138">
        <v>-0.04</v>
      </c>
    </row>
    <row r="99" spans="4:4">
      <c r="D99" s="138">
        <v>-4.2500000000000003E-2</v>
      </c>
    </row>
    <row r="100" spans="4:4">
      <c r="D100" s="138">
        <v>-4.4999999999999998E-2</v>
      </c>
    </row>
    <row r="101" spans="4:4">
      <c r="D101" s="138">
        <v>-4.7500000000000001E-2</v>
      </c>
    </row>
    <row r="102" spans="4:4">
      <c r="D102" s="138">
        <v>-0.05</v>
      </c>
    </row>
    <row r="103" spans="4:4">
      <c r="D103" s="138">
        <v>-5.2499999999999998E-2</v>
      </c>
    </row>
    <row r="104" spans="4:4">
      <c r="D104" s="138">
        <v>-5.5E-2</v>
      </c>
    </row>
    <row r="105" spans="4:4">
      <c r="D105" s="138">
        <v>-5.7500000000000002E-2</v>
      </c>
    </row>
    <row r="106" spans="4:4">
      <c r="D106" s="138">
        <v>-0.06</v>
      </c>
    </row>
    <row r="107" spans="4:4">
      <c r="D107" s="138">
        <v>-6.25E-2</v>
      </c>
    </row>
    <row r="108" spans="4:4">
      <c r="D108" s="138">
        <v>-6.5000000000000002E-2</v>
      </c>
    </row>
    <row r="109" spans="4:4">
      <c r="D109" s="138">
        <v>-6.7500000000000004E-2</v>
      </c>
    </row>
    <row r="110" spans="4:4">
      <c r="D110" s="138">
        <v>-7.0000000000000007E-2</v>
      </c>
    </row>
    <row r="111" spans="4:4">
      <c r="D111" s="138">
        <v>-7.2499999999999995E-2</v>
      </c>
    </row>
    <row r="112" spans="4:4">
      <c r="D112" s="138">
        <v>-7.4999999999999997E-2</v>
      </c>
    </row>
    <row r="113" spans="4:4">
      <c r="D113" s="138">
        <v>-7.7499999999999999E-2</v>
      </c>
    </row>
    <row r="114" spans="4:4">
      <c r="D114" s="138">
        <v>-0.08</v>
      </c>
    </row>
    <row r="115" spans="4:4">
      <c r="D115" s="138">
        <v>-8.2500000000000004E-2</v>
      </c>
    </row>
    <row r="116" spans="4:4">
      <c r="D116" s="138">
        <v>-8.5000000000000006E-2</v>
      </c>
    </row>
    <row r="117" spans="4:4">
      <c r="D117" s="138">
        <v>-8.7499999999999994E-2</v>
      </c>
    </row>
    <row r="118" spans="4:4">
      <c r="D118" s="138">
        <v>-0.09</v>
      </c>
    </row>
    <row r="119" spans="4:4">
      <c r="D119" s="138">
        <v>-9.2499999999999999E-2</v>
      </c>
    </row>
    <row r="120" spans="4:4">
      <c r="D120" s="138">
        <v>-9.5000000000000001E-2</v>
      </c>
    </row>
    <row r="121" spans="4:4">
      <c r="D121" s="138">
        <v>-9.7500000000000003E-2</v>
      </c>
    </row>
    <row r="122" spans="4:4">
      <c r="D122" s="138">
        <v>-0.1</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3"/>
  <sheetViews>
    <sheetView zoomScale="80" zoomScaleNormal="80" zoomScalePageLayoutView="50" workbookViewId="0">
      <pane xSplit="19005" topLeftCell="V1"/>
      <selection activeCell="A14" sqref="A14:B14"/>
      <selection pane="topRight" activeCell="A9" sqref="A9"/>
    </sheetView>
  </sheetViews>
  <sheetFormatPr defaultColWidth="10.875" defaultRowHeight="14.25"/>
  <cols>
    <col min="1" max="1" width="13.375" style="177" customWidth="1"/>
    <col min="2" max="2" width="13" style="177" bestFit="1" customWidth="1"/>
    <col min="3" max="3" width="18.125" style="177" customWidth="1"/>
    <col min="4" max="4" width="50" style="177" customWidth="1"/>
    <col min="5" max="5" width="24.125" style="177" customWidth="1"/>
    <col min="6" max="7" width="18.125" style="180" customWidth="1"/>
    <col min="8" max="8" width="22.875" style="180" customWidth="1"/>
    <col min="9" max="9" width="14" style="181" customWidth="1"/>
    <col min="10" max="10" width="19.5" style="181" customWidth="1"/>
    <col min="11" max="11" width="43.375" style="177" customWidth="1"/>
    <col min="12" max="12" width="17.625" style="177" customWidth="1"/>
    <col min="13" max="13" width="27.625" style="177" customWidth="1"/>
    <col min="14" max="14" width="30" style="177" bestFit="1" customWidth="1"/>
    <col min="15" max="16" width="11.625" style="177" bestFit="1" customWidth="1"/>
    <col min="17" max="24" width="10.875" style="177"/>
    <col min="25" max="25" width="10.875" style="178"/>
    <col min="26" max="29" width="10.875" style="177"/>
    <col min="30" max="16384" width="10.875" style="31"/>
  </cols>
  <sheetData>
    <row r="1" spans="1:29" ht="14.1" customHeight="1">
      <c r="A1" s="174" t="s">
        <v>62</v>
      </c>
      <c r="B1" s="174" t="s">
        <v>63</v>
      </c>
      <c r="C1" s="174" t="s">
        <v>64</v>
      </c>
      <c r="D1" s="174" t="s">
        <v>65</v>
      </c>
      <c r="E1" s="174" t="s">
        <v>6</v>
      </c>
      <c r="F1" s="175" t="s">
        <v>66</v>
      </c>
      <c r="G1" s="175" t="s">
        <v>349</v>
      </c>
      <c r="H1" s="175" t="s">
        <v>67</v>
      </c>
      <c r="I1" s="175" t="s">
        <v>68</v>
      </c>
      <c r="J1" s="176" t="s">
        <v>69</v>
      </c>
      <c r="K1" s="174" t="s">
        <v>70</v>
      </c>
      <c r="M1" s="174" t="s">
        <v>6</v>
      </c>
      <c r="N1" s="174" t="s">
        <v>71</v>
      </c>
      <c r="O1" s="174" t="s">
        <v>72</v>
      </c>
      <c r="P1" s="174" t="s">
        <v>73</v>
      </c>
      <c r="S1" s="177" t="s">
        <v>74</v>
      </c>
      <c r="T1" s="177" t="s">
        <v>74</v>
      </c>
      <c r="U1" s="177" t="s">
        <v>75</v>
      </c>
      <c r="V1" s="177" t="s">
        <v>75</v>
      </c>
      <c r="Z1" s="177" t="s">
        <v>74</v>
      </c>
      <c r="AA1" s="177" t="s">
        <v>74</v>
      </c>
      <c r="AB1" s="177" t="s">
        <v>75</v>
      </c>
      <c r="AC1" s="177" t="s">
        <v>75</v>
      </c>
    </row>
    <row r="2" spans="1:29">
      <c r="A2" s="189">
        <v>44138</v>
      </c>
      <c r="B2" s="189">
        <v>44143</v>
      </c>
      <c r="C2" s="190"/>
      <c r="D2" s="191" t="s">
        <v>89</v>
      </c>
      <c r="E2" s="179" t="s">
        <v>77</v>
      </c>
      <c r="F2" s="179" t="s">
        <v>226</v>
      </c>
      <c r="G2" s="179" t="s">
        <v>78</v>
      </c>
      <c r="H2" s="180" t="s">
        <v>350</v>
      </c>
      <c r="I2" s="181" t="s">
        <v>81</v>
      </c>
      <c r="J2" s="182" t="e">
        <f>INDEX($S$3:$S$17,MATCH([5]Prospectus!$E$64,[5]Events!$R$3:$R$17,0))</f>
        <v>#REF!</v>
      </c>
      <c r="K2" s="177" t="str">
        <f>IFERROR(INDEX($D$2:$D$104,SMALL(IF('2020_WT_Contribution'!E8:G8=$E$2:$E$104,MATCH(ROW($E$2:$E$104),ROW($E$2:$E$104)),""),ROW(D1))),"")</f>
        <v/>
      </c>
      <c r="L2" s="177" t="s">
        <v>351</v>
      </c>
      <c r="M2" s="177" t="s">
        <v>79</v>
      </c>
      <c r="N2" s="177" t="s">
        <v>42</v>
      </c>
      <c r="O2" s="183">
        <f>A2+1</f>
        <v>44139</v>
      </c>
      <c r="P2" s="183">
        <f>B2-3</f>
        <v>44140</v>
      </c>
      <c r="S2" s="177" t="s">
        <v>80</v>
      </c>
      <c r="T2" s="177" t="s">
        <v>66</v>
      </c>
      <c r="U2" s="177" t="s">
        <v>80</v>
      </c>
      <c r="V2" s="177" t="s">
        <v>66</v>
      </c>
      <c r="Z2" s="177" t="s">
        <v>80</v>
      </c>
      <c r="AA2" s="177" t="s">
        <v>66</v>
      </c>
      <c r="AB2" s="177" t="s">
        <v>80</v>
      </c>
      <c r="AC2" s="177" t="s">
        <v>66</v>
      </c>
    </row>
    <row r="3" spans="1:29" ht="15.95" customHeight="1">
      <c r="A3" s="189">
        <v>43879</v>
      </c>
      <c r="B3" s="189">
        <v>43884</v>
      </c>
      <c r="C3" s="179"/>
      <c r="D3" s="191" t="s">
        <v>76</v>
      </c>
      <c r="E3" s="179" t="s">
        <v>77</v>
      </c>
      <c r="F3" s="179" t="s">
        <v>226</v>
      </c>
      <c r="G3" s="179" t="s">
        <v>78</v>
      </c>
      <c r="H3" s="180" t="s">
        <v>350</v>
      </c>
      <c r="I3" s="181" t="s">
        <v>81</v>
      </c>
      <c r="J3" s="182" t="e">
        <f>INDEX($S$3:$S$17,MATCH([5]Prospectus!$E$64,[5]Events!$R$3:$R$17,0))</f>
        <v>#REF!</v>
      </c>
      <c r="L3" s="177" t="s">
        <v>352</v>
      </c>
      <c r="M3" s="177" t="s">
        <v>77</v>
      </c>
      <c r="N3" s="177" t="s">
        <v>82</v>
      </c>
      <c r="O3" s="183">
        <f t="shared" ref="O3" si="0">A3+1</f>
        <v>43880</v>
      </c>
      <c r="P3" s="183">
        <f t="shared" ref="P3" si="1">B3-3</f>
        <v>43881</v>
      </c>
      <c r="Q3" s="178" t="s">
        <v>83</v>
      </c>
      <c r="R3" s="177">
        <v>8</v>
      </c>
      <c r="S3" s="184">
        <v>260</v>
      </c>
      <c r="T3" s="184">
        <v>190</v>
      </c>
      <c r="U3" s="184">
        <v>160</v>
      </c>
      <c r="V3" s="184">
        <v>130</v>
      </c>
      <c r="X3" s="178" t="s">
        <v>84</v>
      </c>
      <c r="Y3" s="178">
        <v>8</v>
      </c>
      <c r="Z3" s="184">
        <v>360</v>
      </c>
      <c r="AA3" s="184">
        <v>260</v>
      </c>
      <c r="AB3" s="184">
        <v>220</v>
      </c>
      <c r="AC3" s="184">
        <v>190</v>
      </c>
    </row>
    <row r="4" spans="1:29" ht="15.95" customHeight="1">
      <c r="A4" s="189">
        <v>43893</v>
      </c>
      <c r="B4" s="189">
        <v>43898</v>
      </c>
      <c r="C4" s="179"/>
      <c r="D4" s="191" t="s">
        <v>85</v>
      </c>
      <c r="E4" s="179" t="s">
        <v>79</v>
      </c>
      <c r="F4" s="179" t="s">
        <v>226</v>
      </c>
      <c r="G4" s="179" t="s">
        <v>78</v>
      </c>
      <c r="H4" s="180" t="s">
        <v>350</v>
      </c>
      <c r="I4" s="181" t="s">
        <v>81</v>
      </c>
      <c r="J4" s="182" t="e">
        <f>INDEX($S$3:$S$17,MATCH([5]Prospectus!$E$64,[5]Events!$R$3:$R$17,0))</f>
        <v>#REF!</v>
      </c>
      <c r="O4" s="183">
        <f>A4+2</f>
        <v>43895</v>
      </c>
      <c r="P4" s="183">
        <f>B4-2</f>
        <v>43896</v>
      </c>
      <c r="R4" s="185">
        <v>9</v>
      </c>
      <c r="S4" s="186">
        <v>270</v>
      </c>
      <c r="T4" s="186">
        <v>205</v>
      </c>
      <c r="U4" s="186">
        <v>170</v>
      </c>
      <c r="V4" s="186">
        <v>140</v>
      </c>
      <c r="Y4" s="187">
        <v>9</v>
      </c>
      <c r="Z4" s="186">
        <v>385</v>
      </c>
      <c r="AA4" s="186">
        <v>285</v>
      </c>
      <c r="AB4" s="186">
        <v>230</v>
      </c>
      <c r="AC4" s="186">
        <v>200</v>
      </c>
    </row>
    <row r="5" spans="1:29">
      <c r="A5" s="189">
        <v>43963</v>
      </c>
      <c r="B5" s="189">
        <v>43968</v>
      </c>
      <c r="C5" s="179"/>
      <c r="D5" s="191" t="s">
        <v>225</v>
      </c>
      <c r="E5" s="179" t="s">
        <v>79</v>
      </c>
      <c r="F5" s="179" t="s">
        <v>226</v>
      </c>
      <c r="G5" s="179" t="s">
        <v>78</v>
      </c>
      <c r="H5" s="180" t="s">
        <v>350</v>
      </c>
      <c r="I5" s="181" t="s">
        <v>81</v>
      </c>
      <c r="J5" s="182" t="e">
        <f>INDEX($S$3:$S$17,MATCH([5]Prospectus!$E$64,[5]Events!$R$3:$R$17,0))</f>
        <v>#REF!</v>
      </c>
      <c r="M5" s="177" t="s">
        <v>224</v>
      </c>
      <c r="O5" s="183">
        <f t="shared" ref="O5:O6" si="2">A5+1</f>
        <v>43964</v>
      </c>
      <c r="P5" s="183">
        <f t="shared" ref="P5:P6" si="3">B5-3</f>
        <v>43965</v>
      </c>
      <c r="R5" s="177">
        <v>10</v>
      </c>
      <c r="S5" s="184">
        <v>280</v>
      </c>
      <c r="T5" s="184">
        <v>220</v>
      </c>
      <c r="U5" s="184">
        <v>180</v>
      </c>
      <c r="V5" s="184">
        <v>150</v>
      </c>
      <c r="Y5" s="178">
        <v>10</v>
      </c>
      <c r="Z5" s="184">
        <v>410</v>
      </c>
      <c r="AA5" s="184">
        <v>310</v>
      </c>
      <c r="AB5" s="184">
        <v>240</v>
      </c>
      <c r="AC5" s="184">
        <v>210</v>
      </c>
    </row>
    <row r="6" spans="1:29">
      <c r="A6" s="189">
        <v>43956</v>
      </c>
      <c r="B6" s="189">
        <v>43961</v>
      </c>
      <c r="C6" s="179"/>
      <c r="D6" s="191" t="s">
        <v>222</v>
      </c>
      <c r="E6" s="179" t="s">
        <v>77</v>
      </c>
      <c r="F6" s="179" t="s">
        <v>226</v>
      </c>
      <c r="G6" s="179" t="s">
        <v>78</v>
      </c>
      <c r="H6" s="180" t="s">
        <v>350</v>
      </c>
      <c r="I6" s="181" t="s">
        <v>81</v>
      </c>
      <c r="J6" s="182" t="e">
        <f>INDEX($S$3:$S$17,MATCH([5]Prospectus!$E$64,[5]Events!$R$3:$R$17,0))</f>
        <v>#REF!</v>
      </c>
      <c r="O6" s="183">
        <f t="shared" si="2"/>
        <v>43957</v>
      </c>
      <c r="P6" s="183">
        <f t="shared" si="3"/>
        <v>43958</v>
      </c>
      <c r="R6" s="185">
        <v>11</v>
      </c>
      <c r="S6" s="186">
        <v>295</v>
      </c>
      <c r="T6" s="186">
        <v>230</v>
      </c>
      <c r="U6" s="186">
        <v>190</v>
      </c>
      <c r="V6" s="186">
        <v>160</v>
      </c>
      <c r="Y6" s="187">
        <v>11</v>
      </c>
      <c r="Z6" s="186">
        <v>435</v>
      </c>
      <c r="AA6" s="186">
        <v>335</v>
      </c>
      <c r="AB6" s="186">
        <v>250</v>
      </c>
      <c r="AC6" s="186">
        <v>220</v>
      </c>
    </row>
    <row r="7" spans="1:29">
      <c r="A7" s="189">
        <v>43942</v>
      </c>
      <c r="B7" s="189">
        <v>43947</v>
      </c>
      <c r="C7" s="190"/>
      <c r="D7" s="191" t="s">
        <v>382</v>
      </c>
      <c r="E7" s="179" t="s">
        <v>79</v>
      </c>
      <c r="F7" s="179" t="s">
        <v>226</v>
      </c>
      <c r="G7" s="179" t="s">
        <v>78</v>
      </c>
      <c r="H7" s="180" t="s">
        <v>353</v>
      </c>
      <c r="I7" s="181" t="s">
        <v>81</v>
      </c>
      <c r="J7" s="182" t="e">
        <f>INDEX($Z$3:$Z$17,MATCH([5]Prospectus!$E$64,[5]Events!$Y$3:$Y$17,0))</f>
        <v>#REF!</v>
      </c>
      <c r="O7" s="188">
        <f>A7+1</f>
        <v>43943</v>
      </c>
      <c r="P7" s="188">
        <f>B7-2</f>
        <v>43945</v>
      </c>
      <c r="R7" s="177">
        <v>12</v>
      </c>
      <c r="S7" s="184">
        <v>310</v>
      </c>
      <c r="T7" s="184">
        <v>240</v>
      </c>
      <c r="U7" s="184">
        <v>200</v>
      </c>
      <c r="V7" s="184">
        <v>170</v>
      </c>
      <c r="Y7" s="178">
        <v>12</v>
      </c>
      <c r="Z7" s="184">
        <v>460</v>
      </c>
      <c r="AA7" s="184">
        <v>360</v>
      </c>
      <c r="AB7" s="184">
        <v>260</v>
      </c>
      <c r="AC7" s="184">
        <v>230</v>
      </c>
    </row>
    <row r="8" spans="1:29">
      <c r="A8" s="189">
        <v>43998</v>
      </c>
      <c r="B8" s="189">
        <v>44003</v>
      </c>
      <c r="C8" s="190"/>
      <c r="D8" s="191" t="s">
        <v>356</v>
      </c>
      <c r="E8" s="179" t="s">
        <v>77</v>
      </c>
      <c r="F8" s="179" t="s">
        <v>226</v>
      </c>
      <c r="G8" s="179" t="s">
        <v>78</v>
      </c>
      <c r="H8" s="180" t="s">
        <v>350</v>
      </c>
      <c r="I8" s="181" t="s">
        <v>81</v>
      </c>
      <c r="J8" s="182" t="e">
        <f>INDEX($S$3:$S$17,MATCH([5]Prospectus!$E$64,[5]Events!$R$3:$R$17,0))</f>
        <v>#REF!</v>
      </c>
      <c r="K8" s="177" t="str">
        <f t="array" ref="K8">IFERROR(INDEX($D$2:$D$104,SMALL(IF('[5]PLEASE FILL IN HERE FIRST!!!'!$B$5=$E$2:$E$104,MATCH(ROW($E$2:$E$104),ROW($E$2:$E$104)),""),ROW(H7))),"")</f>
        <v/>
      </c>
      <c r="O8" s="183">
        <f t="shared" ref="O8:O11" si="4">A8+1</f>
        <v>43999</v>
      </c>
      <c r="P8" s="183">
        <f t="shared" ref="P8:P14" si="5">B8-3</f>
        <v>44000</v>
      </c>
      <c r="R8" s="185">
        <v>13</v>
      </c>
      <c r="S8" s="186">
        <v>330</v>
      </c>
      <c r="T8" s="186">
        <v>250</v>
      </c>
      <c r="U8" s="186">
        <v>215</v>
      </c>
      <c r="V8" s="186">
        <v>185</v>
      </c>
      <c r="Y8" s="187">
        <v>13</v>
      </c>
      <c r="Z8" s="186">
        <v>485</v>
      </c>
      <c r="AA8" s="186">
        <v>385</v>
      </c>
      <c r="AB8" s="186">
        <v>275</v>
      </c>
      <c r="AC8" s="186">
        <v>245</v>
      </c>
    </row>
    <row r="9" spans="1:29" ht="15.95" customHeight="1">
      <c r="A9" s="189">
        <v>44005</v>
      </c>
      <c r="B9" s="189">
        <v>44010</v>
      </c>
      <c r="C9" s="179"/>
      <c r="D9" s="191" t="s">
        <v>354</v>
      </c>
      <c r="E9" s="179" t="s">
        <v>79</v>
      </c>
      <c r="F9" s="179" t="s">
        <v>226</v>
      </c>
      <c r="G9" s="179" t="s">
        <v>78</v>
      </c>
      <c r="H9" s="180" t="s">
        <v>350</v>
      </c>
      <c r="I9" s="181" t="s">
        <v>81</v>
      </c>
      <c r="J9" s="182" t="e">
        <f>INDEX($S$3:$S$17,MATCH([5]Prospectus!$E$64,[5]Events!$R$3:$R$17,0))</f>
        <v>#REF!</v>
      </c>
      <c r="K9" s="177" t="str">
        <f t="array" ref="K9">IFERROR(INDEX($D$2:$D$104,SMALL(IF('[5]PLEASE FILL IN HERE FIRST!!!'!$B$5=$E$2:$E$104,MATCH(ROW($E$2:$E$104),ROW($E$2:$E$104)),""),ROW(H7))),"")</f>
        <v/>
      </c>
      <c r="O9" s="183">
        <f t="shared" si="4"/>
        <v>44006</v>
      </c>
      <c r="P9" s="183">
        <f t="shared" si="5"/>
        <v>44007</v>
      </c>
      <c r="R9" s="177">
        <v>14</v>
      </c>
      <c r="S9" s="184">
        <v>350</v>
      </c>
      <c r="T9" s="184">
        <v>260</v>
      </c>
      <c r="U9" s="184">
        <v>230</v>
      </c>
      <c r="V9" s="184">
        <v>200</v>
      </c>
      <c r="Y9" s="178">
        <v>14</v>
      </c>
      <c r="Z9" s="184">
        <v>510</v>
      </c>
      <c r="AA9" s="184">
        <v>410</v>
      </c>
      <c r="AB9" s="184">
        <v>290</v>
      </c>
      <c r="AC9" s="184">
        <v>260</v>
      </c>
    </row>
    <row r="10" spans="1:29" ht="15.95" customHeight="1">
      <c r="A10" s="189">
        <v>44075</v>
      </c>
      <c r="B10" s="189">
        <v>44080</v>
      </c>
      <c r="C10" s="179"/>
      <c r="D10" s="191" t="s">
        <v>223</v>
      </c>
      <c r="E10" s="179" t="s">
        <v>77</v>
      </c>
      <c r="F10" s="179" t="s">
        <v>226</v>
      </c>
      <c r="G10" s="179" t="s">
        <v>78</v>
      </c>
      <c r="H10" s="180" t="s">
        <v>350</v>
      </c>
      <c r="I10" s="181" t="s">
        <v>81</v>
      </c>
      <c r="J10" s="182" t="e">
        <f>INDEX($S$3:$S$17,MATCH([5]Prospectus!$E$64,[5]Events!$R$3:$R$17,0))</f>
        <v>#REF!</v>
      </c>
      <c r="K10" s="177" t="str">
        <f t="array" ref="K10">IFERROR(INDEX($D$2:$D$104,SMALL(IF('[5]PLEASE FILL IN HERE FIRST!!!'!$B$5=$E$2:$E$104,MATCH(ROW($E$2:$E$104),ROW($E$2:$E$104)),""),ROW(H8))),"")</f>
        <v/>
      </c>
      <c r="O10" s="183">
        <f t="shared" si="4"/>
        <v>44076</v>
      </c>
      <c r="P10" s="183">
        <f t="shared" si="5"/>
        <v>44077</v>
      </c>
      <c r="R10" s="185">
        <v>15</v>
      </c>
      <c r="S10" s="186">
        <v>370</v>
      </c>
      <c r="T10" s="186">
        <v>270</v>
      </c>
      <c r="U10" s="186">
        <v>245</v>
      </c>
      <c r="V10" s="186">
        <v>215</v>
      </c>
      <c r="Y10" s="187">
        <v>15</v>
      </c>
      <c r="Z10" s="186">
        <v>535</v>
      </c>
      <c r="AA10" s="186">
        <v>435</v>
      </c>
      <c r="AB10" s="186">
        <v>305</v>
      </c>
      <c r="AC10" s="186">
        <v>275</v>
      </c>
    </row>
    <row r="11" spans="1:29" ht="14.1" customHeight="1">
      <c r="A11" s="189">
        <v>44068</v>
      </c>
      <c r="B11" s="189">
        <v>44073</v>
      </c>
      <c r="C11" s="190"/>
      <c r="D11" s="191" t="s">
        <v>87</v>
      </c>
      <c r="E11" s="179" t="s">
        <v>77</v>
      </c>
      <c r="F11" s="179" t="s">
        <v>226</v>
      </c>
      <c r="G11" s="179" t="s">
        <v>78</v>
      </c>
      <c r="H11" s="180" t="s">
        <v>350</v>
      </c>
      <c r="I11" s="181" t="s">
        <v>81</v>
      </c>
      <c r="J11" s="182" t="e">
        <f>INDEX($S$3:$S$17,MATCH([5]Prospectus!$E$64,[5]Events!$R$3:$R$17,0))</f>
        <v>#REF!</v>
      </c>
      <c r="K11" s="177" t="str">
        <f t="array" ref="K11">IFERROR(INDEX($D$2:$D$104,SMALL(IF('[5]PLEASE FILL IN HERE FIRST!!!'!$B$5=$E$2:$E$104,MATCH(ROW($E$2:$E$104),ROW($E$2:$E$104)),""),ROW(H9))),"")</f>
        <v/>
      </c>
      <c r="O11" s="183">
        <f t="shared" si="4"/>
        <v>44069</v>
      </c>
      <c r="P11" s="183">
        <f t="shared" si="5"/>
        <v>44070</v>
      </c>
      <c r="R11" s="177">
        <v>16</v>
      </c>
      <c r="S11" s="184">
        <v>390</v>
      </c>
      <c r="T11" s="184">
        <v>280</v>
      </c>
      <c r="U11" s="184">
        <v>260</v>
      </c>
      <c r="V11" s="184">
        <v>230</v>
      </c>
      <c r="Y11" s="178">
        <v>16</v>
      </c>
      <c r="Z11" s="184">
        <v>560</v>
      </c>
      <c r="AA11" s="184">
        <v>460</v>
      </c>
      <c r="AB11" s="184">
        <v>320</v>
      </c>
      <c r="AC11" s="184">
        <v>290</v>
      </c>
    </row>
    <row r="12" spans="1:29">
      <c r="A12" s="189">
        <v>43858</v>
      </c>
      <c r="B12" s="189">
        <v>43863</v>
      </c>
      <c r="C12" s="179"/>
      <c r="D12" s="191" t="s">
        <v>383</v>
      </c>
      <c r="E12" s="179" t="s">
        <v>79</v>
      </c>
      <c r="F12" s="179" t="s">
        <v>355</v>
      </c>
      <c r="G12" s="179" t="s">
        <v>78</v>
      </c>
      <c r="H12" s="180" t="s">
        <v>350</v>
      </c>
      <c r="I12" s="181" t="s">
        <v>81</v>
      </c>
      <c r="J12" s="182" t="e">
        <f>INDEX($S$3:$S$17,MATCH([5]Prospectus!$E$64,[5]Events!$R$3:$R$17,0))</f>
        <v>#REF!</v>
      </c>
      <c r="K12" s="177" t="str">
        <f t="array" ref="K12">IFERROR(INDEX($D$2:$D$104,SMALL(IF('[5]PLEASE FILL IN HERE FIRST!!!'!$B$5=$E$2:$E$104,MATCH(ROW($E$2:$E$104),ROW($E$2:$E$104)),""),ROW(H11))),"")</f>
        <v/>
      </c>
      <c r="O12" s="183">
        <f>A12+1</f>
        <v>43859</v>
      </c>
      <c r="P12" s="183">
        <f t="shared" si="5"/>
        <v>43860</v>
      </c>
      <c r="R12" s="185">
        <v>17</v>
      </c>
      <c r="S12" s="186">
        <v>410</v>
      </c>
      <c r="T12" s="186">
        <v>290</v>
      </c>
      <c r="U12" s="186">
        <v>275</v>
      </c>
      <c r="V12" s="186">
        <v>245</v>
      </c>
      <c r="Y12" s="187">
        <v>17</v>
      </c>
      <c r="Z12" s="186">
        <v>585</v>
      </c>
      <c r="AA12" s="186">
        <v>485</v>
      </c>
      <c r="AB12" s="186">
        <v>335</v>
      </c>
      <c r="AC12" s="186">
        <v>305</v>
      </c>
    </row>
    <row r="13" spans="1:29">
      <c r="A13" s="189">
        <v>44145</v>
      </c>
      <c r="B13" s="189">
        <v>44150</v>
      </c>
      <c r="C13" s="190"/>
      <c r="D13" s="191" t="s">
        <v>88</v>
      </c>
      <c r="E13" s="179" t="s">
        <v>79</v>
      </c>
      <c r="F13" s="179" t="s">
        <v>226</v>
      </c>
      <c r="G13" s="179" t="s">
        <v>78</v>
      </c>
      <c r="H13" s="180" t="s">
        <v>350</v>
      </c>
      <c r="I13" s="181" t="s">
        <v>81</v>
      </c>
      <c r="J13" s="182" t="e">
        <f>INDEX($S$3:$S$17,MATCH([5]Prospectus!$E$64,[5]Events!$R$3:$R$17,0))</f>
        <v>#REF!</v>
      </c>
      <c r="K13" s="177" t="str">
        <f t="array" ref="K13">IFERROR(INDEX($D$2:$D$104,SMALL(IF('[5]PLEASE FILL IN HERE FIRST!!!'!$B$5=$E$2:$E$104,MATCH(ROW($E$2:$E$104),ROW($E$2:$E$104)),""),ROW(H12))),"")</f>
        <v/>
      </c>
      <c r="O13" s="183">
        <f t="shared" ref="O13:O14" si="6">A13+1</f>
        <v>44146</v>
      </c>
      <c r="P13" s="183">
        <f t="shared" si="5"/>
        <v>44147</v>
      </c>
      <c r="R13" s="177">
        <v>18</v>
      </c>
      <c r="S13" s="184">
        <v>430</v>
      </c>
      <c r="T13" s="184">
        <v>300</v>
      </c>
      <c r="U13" s="184">
        <v>290</v>
      </c>
      <c r="V13" s="184">
        <v>260</v>
      </c>
      <c r="Y13" s="178">
        <v>18</v>
      </c>
      <c r="Z13" s="184">
        <v>610</v>
      </c>
      <c r="AA13" s="184">
        <v>510</v>
      </c>
      <c r="AB13" s="184">
        <v>350</v>
      </c>
      <c r="AC13" s="184">
        <v>320</v>
      </c>
    </row>
    <row r="14" spans="1:29" ht="15.95" customHeight="1">
      <c r="A14" s="189"/>
      <c r="B14" s="189"/>
      <c r="C14" s="179"/>
      <c r="D14" s="191" t="s">
        <v>227</v>
      </c>
      <c r="E14" s="179" t="s">
        <v>224</v>
      </c>
      <c r="F14" s="179" t="s">
        <v>226</v>
      </c>
      <c r="G14" s="179" t="s">
        <v>78</v>
      </c>
      <c r="J14" s="182" t="e">
        <f>INDEX($S$3:$S$17,MATCH([5]Prospectus!$E$64,[5]Events!$R$3:$R$17,0))</f>
        <v>#REF!</v>
      </c>
      <c r="K14" s="177" t="str">
        <f t="array" ref="K14">IFERROR(INDEX($D$2:$D$104,SMALL(IF('[5]PLEASE FILL IN HERE FIRST!!!'!$B$5=$E$2:$E$104,MATCH(ROW($E$2:$E$104),ROW($E$2:$E$104)),""),ROW(H13))),"")</f>
        <v/>
      </c>
      <c r="O14" s="183">
        <f t="shared" si="6"/>
        <v>1</v>
      </c>
      <c r="P14" s="183">
        <f t="shared" si="5"/>
        <v>-3</v>
      </c>
      <c r="R14" s="185">
        <v>19</v>
      </c>
      <c r="S14" s="186">
        <v>450</v>
      </c>
      <c r="T14" s="186">
        <v>310</v>
      </c>
      <c r="U14" s="186">
        <v>305</v>
      </c>
      <c r="V14" s="186">
        <v>275</v>
      </c>
      <c r="Y14" s="187">
        <v>19</v>
      </c>
      <c r="Z14" s="186">
        <v>635</v>
      </c>
      <c r="AA14" s="186">
        <v>535</v>
      </c>
      <c r="AB14" s="186">
        <v>365</v>
      </c>
      <c r="AC14" s="186">
        <v>335</v>
      </c>
    </row>
    <row r="15" spans="1:29">
      <c r="A15" s="189"/>
      <c r="B15" s="189"/>
      <c r="C15" s="179"/>
      <c r="D15" s="191"/>
      <c r="E15" s="179"/>
      <c r="F15" s="179"/>
      <c r="G15" s="179"/>
      <c r="J15" s="182"/>
      <c r="K15" s="177" t="str">
        <f t="array" ref="K15">IFERROR(INDEX($D$2:$D$104,SMALL(IF('[5]PLEASE FILL IN HERE FIRST!!!'!$B$5=$E$2:$E$104,MATCH(ROW($E$2:$E$104),ROW($E$2:$E$104)),""),ROW(H14))),"")</f>
        <v/>
      </c>
      <c r="O15" s="183"/>
      <c r="P15" s="183"/>
      <c r="R15" s="177">
        <v>20</v>
      </c>
      <c r="S15" s="184">
        <v>470</v>
      </c>
      <c r="T15" s="184">
        <v>320</v>
      </c>
      <c r="U15" s="184">
        <v>320</v>
      </c>
      <c r="V15" s="184">
        <v>290</v>
      </c>
      <c r="Y15" s="178">
        <v>20</v>
      </c>
      <c r="Z15" s="184">
        <v>660</v>
      </c>
      <c r="AA15" s="184">
        <v>560</v>
      </c>
      <c r="AB15" s="184">
        <v>380</v>
      </c>
      <c r="AC15" s="184">
        <v>350</v>
      </c>
    </row>
    <row r="16" spans="1:29">
      <c r="A16" s="189"/>
      <c r="B16" s="189"/>
      <c r="C16" s="179"/>
      <c r="D16" s="191"/>
      <c r="E16" s="179"/>
      <c r="F16" s="179"/>
      <c r="G16" s="179"/>
      <c r="J16" s="182"/>
      <c r="K16" s="177" t="str">
        <f t="array" ref="K16">IFERROR(INDEX($D$2:$D$104,SMALL(IF('[5]PLEASE FILL IN HERE FIRST!!!'!$B$5=$E$2:$E$104,MATCH(ROW($E$2:$E$104),ROW($E$2:$E$104)),""),ROW(H15))),"")</f>
        <v/>
      </c>
      <c r="O16" s="183"/>
      <c r="P16" s="183"/>
      <c r="R16" s="185">
        <v>21</v>
      </c>
      <c r="S16" s="186">
        <v>490</v>
      </c>
      <c r="T16" s="186">
        <v>330</v>
      </c>
      <c r="U16" s="186">
        <v>335</v>
      </c>
      <c r="V16" s="186">
        <v>305</v>
      </c>
      <c r="Y16" s="187">
        <v>21</v>
      </c>
      <c r="Z16" s="186">
        <v>685</v>
      </c>
      <c r="AA16" s="186">
        <v>585</v>
      </c>
      <c r="AB16" s="186">
        <v>395</v>
      </c>
      <c r="AC16" s="186">
        <v>365</v>
      </c>
    </row>
    <row r="17" spans="1:29">
      <c r="A17" s="189"/>
      <c r="B17" s="189"/>
      <c r="C17" s="179"/>
      <c r="D17" s="191"/>
      <c r="E17" s="179"/>
      <c r="F17" s="179"/>
      <c r="G17" s="179"/>
      <c r="J17" s="182"/>
      <c r="K17" s="177" t="str">
        <f t="array" ref="K17">IFERROR(INDEX($D$2:$D$104,SMALL(IF('[5]PLEASE FILL IN HERE FIRST!!!'!$B$5=$E$2:$E$104,MATCH(ROW($E$2:$E$104),ROW($E$2:$E$104)),""),ROW(H16))),"")</f>
        <v/>
      </c>
      <c r="O17" s="183"/>
      <c r="P17" s="183"/>
      <c r="R17" s="177">
        <v>22</v>
      </c>
      <c r="S17" s="184">
        <v>510</v>
      </c>
      <c r="T17" s="184">
        <v>340</v>
      </c>
      <c r="U17" s="184">
        <v>350</v>
      </c>
      <c r="V17" s="184">
        <v>320</v>
      </c>
      <c r="Y17" s="178">
        <v>22</v>
      </c>
      <c r="Z17" s="184">
        <v>710</v>
      </c>
      <c r="AA17" s="184">
        <v>610</v>
      </c>
      <c r="AB17" s="184">
        <v>410</v>
      </c>
      <c r="AC17" s="184">
        <v>380</v>
      </c>
    </row>
    <row r="18" spans="1:29" ht="15.95" customHeight="1">
      <c r="A18" s="189"/>
      <c r="B18" s="189"/>
      <c r="C18" s="179"/>
      <c r="D18" s="191"/>
      <c r="E18" s="179"/>
      <c r="F18" s="179"/>
      <c r="G18" s="179"/>
      <c r="J18" s="182"/>
      <c r="K18" s="177" t="str">
        <f t="array" ref="K18">IFERROR(INDEX($D$2:$D$104,SMALL(IF('[5]PLEASE FILL IN HERE FIRST!!!'!$B$5=$E$2:$E$104,MATCH(ROW($E$2:$E$104),ROW($E$2:$E$104)),""),ROW(H17))),"")</f>
        <v/>
      </c>
      <c r="O18" s="183"/>
      <c r="P18" s="183"/>
    </row>
    <row r="19" spans="1:29">
      <c r="A19" s="189"/>
      <c r="B19" s="189"/>
      <c r="C19" s="179"/>
      <c r="D19" s="191"/>
      <c r="E19" s="179"/>
      <c r="F19" s="179"/>
      <c r="G19" s="179"/>
      <c r="J19" s="182"/>
      <c r="K19" s="177" t="str">
        <f t="array" ref="K19">IFERROR(INDEX($D$2:$D$104,SMALL(IF('[5]PLEASE FILL IN HERE FIRST!!!'!$B$5=$E$2:$E$104,MATCH(ROW($E$2:$E$104),ROW($E$2:$E$104)),""),ROW(H18))),"")</f>
        <v/>
      </c>
      <c r="O19" s="183"/>
      <c r="P19" s="183"/>
    </row>
    <row r="20" spans="1:29">
      <c r="A20" s="189"/>
      <c r="B20" s="189"/>
      <c r="C20" s="179"/>
      <c r="D20" s="191"/>
      <c r="E20" s="179"/>
      <c r="F20" s="179"/>
      <c r="G20" s="179"/>
      <c r="J20" s="182"/>
      <c r="K20" s="177" t="str">
        <f t="array" ref="K20">IFERROR(INDEX($D$2:$D$104,SMALL(IF('[5]PLEASE FILL IN HERE FIRST!!!'!$B$5=$E$2:$E$104,MATCH(ROW($E$2:$E$104),ROW($E$2:$E$104)),""),ROW(H19))),"")</f>
        <v/>
      </c>
      <c r="O20" s="183"/>
      <c r="P20" s="183"/>
    </row>
    <row r="21" spans="1:29">
      <c r="A21" s="189"/>
      <c r="B21" s="189"/>
      <c r="C21" s="179"/>
      <c r="D21" s="191"/>
      <c r="E21" s="179"/>
      <c r="F21" s="179"/>
      <c r="G21" s="179"/>
      <c r="J21" s="182"/>
      <c r="K21" s="177" t="str">
        <f t="array" ref="K21">IFERROR(INDEX($D$2:$D$104,SMALL(IF('[5]PLEASE FILL IN HERE FIRST!!!'!$B$5=$E$2:$E$104,MATCH(ROW($E$2:$E$104),ROW($E$2:$E$104)),""),ROW(H20))),"")</f>
        <v/>
      </c>
      <c r="O21" s="183"/>
      <c r="P21" s="183"/>
    </row>
    <row r="22" spans="1:29">
      <c r="A22" s="189"/>
      <c r="B22" s="189"/>
      <c r="C22" s="179"/>
      <c r="D22" s="191"/>
      <c r="E22" s="179"/>
      <c r="F22" s="179"/>
      <c r="G22" s="179"/>
      <c r="J22" s="182"/>
      <c r="K22" s="177" t="str">
        <f t="array" ref="K22">IFERROR(INDEX($D$2:$D$104,SMALL(IF('[5]PLEASE FILL IN HERE FIRST!!!'!$B$5=$E$2:$E$104,MATCH(ROW($E$2:$E$104),ROW($E$2:$E$104)),""),ROW(H21))),"")</f>
        <v/>
      </c>
      <c r="O22" s="183"/>
      <c r="P22" s="183"/>
    </row>
    <row r="23" spans="1:29" ht="14.1" customHeight="1">
      <c r="A23" s="189"/>
      <c r="B23" s="189"/>
      <c r="C23" s="179"/>
      <c r="D23" s="191"/>
      <c r="E23" s="179"/>
      <c r="F23" s="179"/>
      <c r="G23" s="179"/>
      <c r="J23" s="182"/>
      <c r="K23" s="177" t="str">
        <f t="array" ref="K23">IFERROR(INDEX($D$2:$D$104,SMALL(IF('[5]PLEASE FILL IN HERE FIRST!!!'!$B$5=$E$2:$E$104,MATCH(ROW($E$2:$E$104),ROW($E$2:$E$104)),""),ROW(H22))),"")</f>
        <v/>
      </c>
      <c r="O23" s="183"/>
      <c r="P23" s="183"/>
    </row>
    <row r="24" spans="1:29">
      <c r="A24" s="189"/>
      <c r="B24" s="189"/>
      <c r="C24" s="179"/>
      <c r="D24" s="191"/>
      <c r="E24" s="179"/>
      <c r="F24" s="179"/>
      <c r="G24" s="179"/>
      <c r="J24" s="182"/>
      <c r="K24" s="177" t="str">
        <f t="array" ref="K24">IFERROR(INDEX($D$2:$D$104,SMALL(IF('[5]PLEASE FILL IN HERE FIRST!!!'!$B$5=$E$2:$E$104,MATCH(ROW($E$2:$E$104),ROW($E$2:$E$104)),""),ROW(H23))),"")</f>
        <v/>
      </c>
      <c r="O24" s="183"/>
      <c r="P24" s="183"/>
    </row>
    <row r="25" spans="1:29" ht="14.1" customHeight="1">
      <c r="A25" s="189"/>
      <c r="B25" s="189"/>
      <c r="C25" s="179"/>
      <c r="D25" s="191"/>
      <c r="E25" s="179"/>
      <c r="F25" s="179"/>
      <c r="G25" s="179"/>
      <c r="J25" s="182"/>
      <c r="K25" s="177" t="str">
        <f t="array" ref="K25">IFERROR(INDEX($D$2:$D$104,SMALL(IF('[5]PLEASE FILL IN HERE FIRST!!!'!$B$5=$E$2:$E$104,MATCH(ROW($E$2:$E$104),ROW($E$2:$E$104)),""),ROW(H24))),"")</f>
        <v/>
      </c>
      <c r="O25" s="183"/>
      <c r="P25" s="183"/>
    </row>
    <row r="26" spans="1:29">
      <c r="A26" s="189"/>
      <c r="B26" s="189"/>
      <c r="C26" s="179"/>
      <c r="D26" s="191"/>
      <c r="E26" s="179"/>
      <c r="F26" s="179"/>
      <c r="G26" s="179"/>
      <c r="J26" s="182"/>
      <c r="K26" s="177" t="str">
        <f t="array" ref="K26">IFERROR(INDEX($D$2:$D$104,SMALL(IF('[5]PLEASE FILL IN HERE FIRST!!!'!$B$5=$E$2:$E$104,MATCH(ROW($E$2:$E$104),ROW($E$2:$E$104)),""),ROW(H25))),"")</f>
        <v/>
      </c>
      <c r="O26" s="183"/>
      <c r="P26" s="183"/>
    </row>
    <row r="27" spans="1:29" ht="15.95" customHeight="1">
      <c r="A27" s="189"/>
      <c r="B27" s="189"/>
      <c r="C27" s="179"/>
      <c r="D27" s="191"/>
      <c r="E27" s="179"/>
      <c r="F27" s="179"/>
      <c r="G27" s="179"/>
      <c r="J27" s="182"/>
      <c r="K27" s="177" t="str">
        <f t="array" ref="K27">IFERROR(INDEX($D$2:$D$104,SMALL(IF('[5]PLEASE FILL IN HERE FIRST!!!'!$B$5=$E$2:$E$104,MATCH(ROW($E$2:$E$104),ROW($E$2:$E$104)),""),ROW(H26))),"")</f>
        <v/>
      </c>
      <c r="O27" s="183"/>
      <c r="P27" s="183"/>
    </row>
    <row r="28" spans="1:29">
      <c r="A28" s="189"/>
      <c r="B28" s="189"/>
      <c r="C28" s="179"/>
      <c r="D28" s="191"/>
      <c r="E28" s="179"/>
      <c r="F28" s="179"/>
      <c r="G28" s="179"/>
      <c r="K28" s="177" t="str">
        <f t="array" ref="K28">IFERROR(INDEX($D$2:$D$104,SMALL(IF('[5]PLEASE FILL IN HERE FIRST!!!'!$B$5=$E$2:$E$104,MATCH(ROW($E$2:$E$104),ROW($E$2:$E$104)),""),ROW(H27))),"")</f>
        <v/>
      </c>
      <c r="O28" s="183"/>
      <c r="P28" s="183"/>
    </row>
    <row r="29" spans="1:29" ht="14.1" customHeight="1">
      <c r="A29" s="189"/>
      <c r="B29" s="189"/>
      <c r="C29" s="179"/>
      <c r="D29" s="191"/>
      <c r="E29" s="179"/>
      <c r="F29" s="179"/>
      <c r="G29" s="179"/>
      <c r="K29" s="177" t="str">
        <f t="array" ref="K29">IFERROR(INDEX($D$2:$D$104,SMALL(IF('[5]PLEASE FILL IN HERE FIRST!!!'!$B$5=$E$2:$E$104,MATCH(ROW($E$2:$E$104),ROW($E$2:$E$104)),""),ROW(H28))),"")</f>
        <v/>
      </c>
      <c r="O29" s="183"/>
      <c r="P29" s="183"/>
    </row>
    <row r="30" spans="1:29" ht="14.1" customHeight="1">
      <c r="A30" s="134"/>
      <c r="B30" s="134"/>
      <c r="C30" s="135"/>
      <c r="D30" s="135"/>
      <c r="E30" s="135"/>
      <c r="F30" s="135"/>
      <c r="G30" s="135"/>
      <c r="K30" s="177" t="str">
        <f t="array" ref="K30">IFERROR(INDEX($D$2:$D$104,SMALL(IF('[5]PLEASE FILL IN HERE FIRST!!!'!$B$5=$E$2:$E$104,MATCH(ROW($E$2:$E$104),ROW($E$2:$E$104)),""),ROW(H29))),"")</f>
        <v/>
      </c>
      <c r="O30" s="183"/>
      <c r="P30" s="183"/>
    </row>
    <row r="31" spans="1:29" ht="14.1" customHeight="1">
      <c r="A31" s="134"/>
      <c r="B31" s="134"/>
      <c r="C31" s="136"/>
      <c r="D31" s="135"/>
      <c r="E31" s="135"/>
      <c r="F31" s="135"/>
      <c r="G31" s="135"/>
      <c r="K31" s="177" t="str">
        <f t="array" ref="K31">IFERROR(INDEX($D$2:$D$104,SMALL(IF('[5]PLEASE FILL IN HERE FIRST!!!'!$B$5=$E$2:$E$104,MATCH(ROW($E$2:$E$104),ROW($E$2:$E$104)),""),ROW(H30))),"")</f>
        <v/>
      </c>
    </row>
    <row r="32" spans="1:29" ht="14.1" customHeight="1">
      <c r="K32" s="177" t="str">
        <f t="array" ref="K32">IFERROR(INDEX($D$2:$D$104,SMALL(IF('[5]PLEASE FILL IN HERE FIRST!!!'!$B$5=$E$2:$E$104,MATCH(ROW($E$2:$E$104),ROW($E$2:$E$104)),""),ROW(H31))),"")</f>
        <v/>
      </c>
    </row>
    <row r="33" spans="11:11" ht="14.1" customHeight="1">
      <c r="K33" s="177" t="str">
        <f t="array" ref="K33">IFERROR(INDEX($D$2:$D$104,SMALL(IF('[5]PLEASE FILL IN HERE FIRST!!!'!$B$5=$E$2:$E$104,MATCH(ROW($E$2:$E$104),ROW($E$2:$E$104)),""),ROW(H32))),"")</f>
        <v/>
      </c>
    </row>
    <row r="34" spans="11:11" ht="14.1" customHeight="1">
      <c r="K34" s="177" t="str">
        <f>IFERROR(INDEX($D$2:$D$104,SMALL(IF('[5]PLEASE FILL IN HERE FIRST!!!'!$B$5=$E$2:$E$104,MATCH(ROW($E$2:$E$104),ROW($E$2:$E$104)),""),ROW(H34))),"")</f>
        <v/>
      </c>
    </row>
    <row r="35" spans="11:11" ht="14.1" customHeight="1">
      <c r="K35" s="177" t="str">
        <f>IFERROR(INDEX($D$2:$D$104,SMALL(IF('[5]PLEASE FILL IN HERE FIRST!!!'!$B$5=$E$2:$E$104,MATCH(ROW($E$2:$E$104),ROW($E$2:$E$104)),""),ROW(H35))),"")</f>
        <v/>
      </c>
    </row>
    <row r="36" spans="11:11" ht="14.1" customHeight="1">
      <c r="K36" s="177" t="str">
        <f>IFERROR(INDEX($E$2:$E$104,SMALL(IF('[5]PLEASE FILL IN HERE FIRST!!!'!$B$5=$D$2:$D$104,MATCH(ROW($D$2:$D$104),ROW($D$2:$D$104)),""),ROW(H36))),"")</f>
        <v/>
      </c>
    </row>
    <row r="37" spans="11:11" ht="14.1" customHeight="1">
      <c r="K37" s="177" t="str">
        <f>IFERROR(INDEX($E$2:$E$104,SMALL(IF('[5]PLEASE FILL IN HERE FIRST!!!'!$B$5=$D$2:$D$104,MATCH(ROW($E$2:$E$104),ROW($D$2:$D$104)),""),ROW(H37))),"")</f>
        <v/>
      </c>
    </row>
    <row r="38" spans="11:11">
      <c r="K38" s="177" t="str">
        <f>IFERROR(INDEX($E$2:$E$104,SMALL(IF('[5]PLEASE FILL IN HERE FIRST!!!'!$B$5=$D$2:$D$104,MATCH(ROW($E$2:$E$104),ROW($D$2:$D$104)),""),ROW(H38))),"")</f>
        <v/>
      </c>
    </row>
    <row r="39" spans="11:11">
      <c r="K39" s="177" t="str">
        <f>IFERROR(INDEX($E$2:$E$104,SMALL(IF('[5]PLEASE FILL IN HERE FIRST!!!'!$B$5=$D$2:$D$104,MATCH(ROW($E$2:$E$104),ROW($D$2:$D$104)),""),ROW(H39))),"")</f>
        <v/>
      </c>
    </row>
    <row r="40" spans="11:11">
      <c r="K40" s="177" t="str">
        <f>IFERROR(INDEX($E$2:$E$104,SMALL(IF('[5]PLEASE FILL IN HERE FIRST!!!'!$B$5=$D$2:$D$104,MATCH(ROW($E$2:$E$104),ROW($D$2:$D$104)),""),ROW(H40))),"")</f>
        <v/>
      </c>
    </row>
    <row r="41" spans="11:11">
      <c r="K41" s="177" t="str">
        <f>IFERROR(INDEX($E$2:$E$104,SMALL(IF('[5]PLEASE FILL IN HERE FIRST!!!'!$B$5=$D$2:$D$104,MATCH(ROW($E$2:$E$104),ROW($D$2:$D$104)),""),ROW(H41))),"")</f>
        <v/>
      </c>
    </row>
    <row r="42" spans="11:11">
      <c r="K42" s="177" t="str">
        <f>IFERROR(INDEX($E$2:$E$104,SMALL(IF('[5]PLEASE FILL IN HERE FIRST!!!'!$B$5=$D$2:$D$104,MATCH(ROW($E$2:$E$104),ROW($D$2:$D$104)),""),ROW(H42))),"")</f>
        <v/>
      </c>
    </row>
    <row r="43" spans="11:11">
      <c r="K43" s="177" t="str">
        <f>IFERROR(INDEX($E$2:$E$104,SMALL(IF('[5]PLEASE FILL IN HERE FIRST!!!'!$B$5=$D$2:$D$104,MATCH(ROW($E$2:$E$104),ROW($D$2:$D$104)),""),ROW(H43))),"")</f>
        <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S32"/>
  <sheetViews>
    <sheetView workbookViewId="0">
      <selection activeCell="B7" sqref="B7"/>
    </sheetView>
  </sheetViews>
  <sheetFormatPr defaultColWidth="0" defaultRowHeight="0" customHeight="1" zeroHeight="1"/>
  <cols>
    <col min="1" max="1" width="6.5" style="125" customWidth="1"/>
    <col min="2" max="4" width="9.875" style="2" customWidth="1"/>
    <col min="5" max="6" width="20.375" style="13" customWidth="1"/>
    <col min="7" max="10" width="6.375" style="2" customWidth="1"/>
    <col min="11" max="12" width="6.375" style="33" customWidth="1"/>
    <col min="13" max="13" width="6.375" style="2" customWidth="1"/>
    <col min="14" max="15" width="6.375" style="1" customWidth="1"/>
    <col min="16" max="16" width="6.375" style="2" hidden="1" customWidth="1"/>
    <col min="17" max="17" width="20.625" style="2" hidden="1" customWidth="1"/>
    <col min="18" max="18" width="15.5" style="2" hidden="1" customWidth="1"/>
    <col min="19" max="19" width="25.625" style="2" hidden="1" customWidth="1"/>
    <col min="20" max="16384" width="10.875" style="2" hidden="1"/>
  </cols>
  <sheetData>
    <row r="1" spans="1:19" ht="15">
      <c r="A1" s="112"/>
      <c r="B1" s="1"/>
      <c r="C1" s="1"/>
      <c r="D1" s="1"/>
      <c r="E1" s="11"/>
      <c r="F1" s="11"/>
      <c r="G1" s="1"/>
      <c r="H1" s="1"/>
      <c r="I1" s="1"/>
      <c r="J1" s="1"/>
      <c r="K1" s="32"/>
      <c r="L1" s="32"/>
      <c r="M1" s="1"/>
      <c r="P1" s="7"/>
      <c r="Q1" s="24" t="s">
        <v>6</v>
      </c>
      <c r="R1" s="24" t="s">
        <v>30</v>
      </c>
      <c r="S1" s="24" t="s">
        <v>44</v>
      </c>
    </row>
    <row r="2" spans="1:19" ht="14.1" customHeight="1">
      <c r="A2" s="112"/>
      <c r="B2" s="1"/>
      <c r="C2" s="1"/>
      <c r="D2" s="1"/>
      <c r="E2" s="11"/>
      <c r="F2" s="11"/>
      <c r="G2" s="1"/>
      <c r="H2" s="1"/>
      <c r="I2" s="1"/>
      <c r="J2" s="1"/>
      <c r="K2" s="32"/>
      <c r="L2" s="32"/>
      <c r="M2" s="1"/>
      <c r="P2" s="25"/>
      <c r="Q2" s="6" t="s">
        <v>79</v>
      </c>
      <c r="R2" s="23">
        <v>108000</v>
      </c>
      <c r="S2" s="6" t="s">
        <v>31</v>
      </c>
    </row>
    <row r="3" spans="1:19" ht="20.100000000000001" customHeight="1">
      <c r="A3" s="213" t="s">
        <v>380</v>
      </c>
      <c r="B3" s="213"/>
      <c r="C3" s="213"/>
      <c r="D3" s="213"/>
      <c r="E3" s="213"/>
      <c r="F3" s="213"/>
      <c r="G3" s="213"/>
      <c r="H3" s="213"/>
      <c r="I3" s="213"/>
      <c r="J3" s="213"/>
      <c r="K3" s="213"/>
      <c r="L3" s="213"/>
      <c r="M3" s="213"/>
      <c r="N3" s="213"/>
      <c r="O3" s="113"/>
      <c r="P3" s="25"/>
      <c r="Q3" s="6" t="s">
        <v>77</v>
      </c>
      <c r="R3" s="23">
        <v>40000</v>
      </c>
      <c r="S3" s="6" t="s">
        <v>31</v>
      </c>
    </row>
    <row r="4" spans="1:19" ht="20.100000000000001" customHeight="1">
      <c r="A4" s="112"/>
      <c r="B4" s="1"/>
      <c r="C4" s="1"/>
      <c r="D4" s="1"/>
      <c r="E4" s="11"/>
      <c r="F4" s="11"/>
      <c r="G4" s="1"/>
      <c r="H4" s="1"/>
      <c r="I4" s="1"/>
      <c r="J4" s="1"/>
      <c r="K4" s="32"/>
      <c r="L4" s="32"/>
      <c r="M4" s="1"/>
      <c r="P4" s="25"/>
      <c r="Q4" s="6" t="s">
        <v>86</v>
      </c>
      <c r="R4" s="23">
        <v>10000</v>
      </c>
      <c r="S4" s="6" t="s">
        <v>46</v>
      </c>
    </row>
    <row r="5" spans="1:19" ht="6" customHeight="1">
      <c r="A5" s="112"/>
      <c r="B5" s="114"/>
      <c r="C5" s="114"/>
      <c r="D5" s="114"/>
      <c r="E5" s="114"/>
      <c r="F5" s="114"/>
      <c r="G5" s="114"/>
      <c r="H5" s="114"/>
      <c r="I5" s="114"/>
      <c r="J5" s="114"/>
      <c r="K5" s="114"/>
      <c r="L5" s="114"/>
      <c r="M5" s="114"/>
      <c r="N5" s="114"/>
      <c r="P5" s="25"/>
      <c r="Q5" s="8"/>
      <c r="R5" s="8"/>
      <c r="S5" s="8"/>
    </row>
    <row r="6" spans="1:19" ht="20.100000000000001" customHeight="1">
      <c r="A6" s="112" t="s">
        <v>118</v>
      </c>
      <c r="B6" s="214" t="s">
        <v>381</v>
      </c>
      <c r="C6" s="214"/>
      <c r="D6" s="214"/>
      <c r="E6" s="214"/>
      <c r="F6" s="214"/>
      <c r="G6" s="214"/>
      <c r="H6" s="214"/>
      <c r="I6" s="214"/>
      <c r="J6" s="214"/>
      <c r="K6" s="214"/>
      <c r="L6" s="214"/>
      <c r="M6" s="214"/>
      <c r="N6" s="214"/>
      <c r="P6" s="25"/>
      <c r="Q6" s="8"/>
      <c r="R6" s="8"/>
      <c r="S6" s="8"/>
    </row>
    <row r="7" spans="1:19" ht="6" customHeight="1">
      <c r="A7" s="115"/>
      <c r="B7" s="116"/>
      <c r="C7" s="116"/>
      <c r="D7" s="116"/>
      <c r="E7" s="116"/>
      <c r="F7" s="116"/>
      <c r="G7" s="116"/>
      <c r="H7" s="116"/>
      <c r="I7" s="116"/>
      <c r="J7" s="116"/>
      <c r="K7" s="116"/>
      <c r="L7" s="116"/>
      <c r="M7" s="116"/>
      <c r="N7" s="116"/>
      <c r="P7" s="25"/>
      <c r="Q7" s="8"/>
      <c r="R7" s="8"/>
      <c r="S7" s="8"/>
    </row>
    <row r="8" spans="1:19" ht="20.100000000000001" customHeight="1">
      <c r="A8" s="115" t="s">
        <v>118</v>
      </c>
      <c r="B8" s="116" t="s">
        <v>111</v>
      </c>
      <c r="C8" s="116"/>
      <c r="D8" s="116"/>
      <c r="E8" s="116"/>
      <c r="F8" s="116"/>
      <c r="G8" s="116"/>
      <c r="H8" s="116"/>
      <c r="I8" s="116"/>
      <c r="J8" s="116"/>
      <c r="K8" s="116"/>
      <c r="L8" s="116"/>
      <c r="M8" s="116"/>
      <c r="N8" s="116"/>
      <c r="P8" s="25"/>
      <c r="Q8" s="8"/>
      <c r="R8" s="8"/>
      <c r="S8" s="8"/>
    </row>
    <row r="9" spans="1:19" ht="6" customHeight="1">
      <c r="A9" s="115"/>
      <c r="B9" s="116"/>
      <c r="C9" s="116"/>
      <c r="D9" s="116"/>
      <c r="E9" s="116"/>
      <c r="F9" s="116"/>
      <c r="G9" s="116"/>
      <c r="H9" s="116"/>
      <c r="I9" s="116"/>
      <c r="J9" s="116"/>
      <c r="K9" s="116"/>
      <c r="L9" s="116"/>
      <c r="M9" s="116"/>
      <c r="N9" s="116"/>
      <c r="P9" s="25"/>
      <c r="Q9" s="8"/>
      <c r="R9" s="8"/>
      <c r="S9" s="8"/>
    </row>
    <row r="10" spans="1:19" ht="20.100000000000001" customHeight="1">
      <c r="A10" s="115" t="s">
        <v>118</v>
      </c>
      <c r="B10" s="116" t="s">
        <v>112</v>
      </c>
      <c r="C10" s="116"/>
      <c r="D10" s="116"/>
      <c r="E10" s="116"/>
      <c r="F10" s="116"/>
      <c r="G10" s="116"/>
      <c r="H10" s="116"/>
      <c r="I10" s="116"/>
      <c r="J10" s="116"/>
      <c r="K10" s="116"/>
      <c r="L10" s="116"/>
      <c r="M10" s="116"/>
      <c r="N10" s="116"/>
      <c r="P10" s="25"/>
      <c r="Q10" s="8"/>
      <c r="R10" s="8"/>
      <c r="S10" s="8"/>
    </row>
    <row r="11" spans="1:19" ht="6" customHeight="1">
      <c r="A11" s="115"/>
      <c r="B11" s="116"/>
      <c r="C11" s="116"/>
      <c r="D11" s="116"/>
      <c r="E11" s="116"/>
      <c r="F11" s="116"/>
      <c r="G11" s="116"/>
      <c r="H11" s="116"/>
      <c r="I11" s="116"/>
      <c r="J11" s="116"/>
      <c r="K11" s="116"/>
      <c r="L11" s="116"/>
      <c r="M11" s="116"/>
      <c r="N11" s="116"/>
      <c r="P11" s="25"/>
      <c r="Q11" s="8"/>
      <c r="R11" s="8"/>
      <c r="S11" s="8"/>
    </row>
    <row r="12" spans="1:19" ht="20.100000000000001" customHeight="1">
      <c r="A12" s="115" t="s">
        <v>118</v>
      </c>
      <c r="B12" s="116" t="s">
        <v>220</v>
      </c>
      <c r="C12" s="116"/>
      <c r="D12" s="116"/>
      <c r="E12" s="116"/>
      <c r="F12" s="116"/>
      <c r="G12" s="116"/>
      <c r="H12" s="116"/>
      <c r="I12" s="116"/>
      <c r="J12" s="116"/>
      <c r="K12" s="116"/>
      <c r="L12" s="116"/>
      <c r="M12" s="116"/>
      <c r="N12" s="116"/>
      <c r="P12" s="25"/>
      <c r="Q12" s="8"/>
      <c r="R12" s="8"/>
      <c r="S12" s="8"/>
    </row>
    <row r="13" spans="1:19" ht="6" customHeight="1">
      <c r="A13" s="115"/>
      <c r="B13" s="116"/>
      <c r="C13" s="116"/>
      <c r="D13" s="116"/>
      <c r="E13" s="116"/>
      <c r="F13" s="116"/>
      <c r="G13" s="116"/>
      <c r="H13" s="116"/>
      <c r="I13" s="116"/>
      <c r="J13" s="116"/>
      <c r="K13" s="116"/>
      <c r="L13" s="116"/>
      <c r="M13" s="116"/>
      <c r="N13" s="116"/>
      <c r="P13" s="25"/>
      <c r="Q13" s="8"/>
      <c r="R13" s="8"/>
      <c r="S13" s="8"/>
    </row>
    <row r="14" spans="1:19" ht="20.100000000000001" customHeight="1">
      <c r="A14" s="117" t="s">
        <v>118</v>
      </c>
      <c r="B14" s="118" t="s">
        <v>221</v>
      </c>
      <c r="C14" s="118"/>
      <c r="D14" s="118"/>
      <c r="E14" s="119"/>
      <c r="F14" s="119"/>
      <c r="G14" s="119"/>
      <c r="H14" s="119"/>
      <c r="I14" s="119"/>
      <c r="J14" s="119"/>
      <c r="K14" s="119"/>
      <c r="L14" s="119"/>
      <c r="M14" s="119"/>
      <c r="N14" s="119"/>
      <c r="P14" s="25"/>
      <c r="Q14" s="8"/>
      <c r="R14" s="8"/>
      <c r="S14" s="8"/>
    </row>
    <row r="15" spans="1:19" ht="6" customHeight="1">
      <c r="A15" s="115"/>
      <c r="B15" s="116"/>
      <c r="C15" s="116"/>
      <c r="D15" s="116"/>
      <c r="E15" s="116"/>
      <c r="F15" s="116"/>
      <c r="G15" s="116"/>
      <c r="H15" s="116"/>
      <c r="I15" s="116"/>
      <c r="J15" s="116"/>
      <c r="K15" s="116"/>
      <c r="L15" s="116"/>
      <c r="M15" s="116"/>
      <c r="N15" s="116"/>
      <c r="P15" s="25"/>
      <c r="Q15" s="8"/>
      <c r="R15" s="8"/>
      <c r="S15" s="8"/>
    </row>
    <row r="16" spans="1:19" ht="20.100000000000001" customHeight="1">
      <c r="A16" s="117" t="s">
        <v>118</v>
      </c>
      <c r="B16" s="118" t="s">
        <v>113</v>
      </c>
      <c r="C16" s="118"/>
      <c r="D16" s="118"/>
      <c r="E16" s="119"/>
      <c r="F16" s="119"/>
      <c r="G16" s="119"/>
      <c r="H16" s="119"/>
      <c r="I16" s="119"/>
      <c r="J16" s="119"/>
      <c r="K16" s="119"/>
      <c r="L16" s="119"/>
      <c r="M16" s="119"/>
      <c r="N16" s="119"/>
      <c r="P16" s="25"/>
      <c r="Q16" s="8"/>
      <c r="R16" s="8"/>
      <c r="S16" s="8"/>
    </row>
    <row r="17" spans="1:19" ht="20.100000000000001" customHeight="1">
      <c r="A17" s="117"/>
      <c r="B17" s="118" t="s">
        <v>236</v>
      </c>
      <c r="C17" s="118"/>
      <c r="D17" s="118"/>
      <c r="E17" s="119"/>
      <c r="F17" s="119"/>
      <c r="G17" s="119"/>
      <c r="H17" s="119"/>
      <c r="I17" s="119"/>
      <c r="J17" s="119"/>
      <c r="K17" s="119"/>
      <c r="L17" s="119"/>
      <c r="M17" s="119"/>
      <c r="N17" s="119"/>
      <c r="P17" s="25"/>
      <c r="Q17" s="8"/>
      <c r="R17" s="8"/>
      <c r="S17" s="8"/>
    </row>
    <row r="18" spans="1:19" ht="20.100000000000001" customHeight="1">
      <c r="A18" s="120"/>
      <c r="B18" s="143" t="s">
        <v>237</v>
      </c>
      <c r="C18" s="118"/>
      <c r="D18" s="118"/>
      <c r="E18" s="119"/>
      <c r="F18" s="119"/>
      <c r="G18" s="119"/>
      <c r="H18" s="119"/>
      <c r="I18" s="119"/>
      <c r="J18" s="119"/>
      <c r="K18" s="119"/>
      <c r="L18" s="119"/>
      <c r="M18" s="1"/>
      <c r="P18" s="25"/>
      <c r="Q18" s="8"/>
      <c r="R18" s="8"/>
      <c r="S18" s="8"/>
    </row>
    <row r="19" spans="1:19" ht="20.100000000000001" customHeight="1">
      <c r="A19" s="117" t="s">
        <v>118</v>
      </c>
      <c r="B19" s="144" t="s">
        <v>238</v>
      </c>
      <c r="C19" s="118"/>
      <c r="D19" s="118"/>
      <c r="E19" s="119"/>
      <c r="F19" s="119"/>
      <c r="G19" s="119"/>
      <c r="H19" s="119"/>
      <c r="I19" s="119"/>
      <c r="J19" s="119"/>
      <c r="K19" s="119"/>
      <c r="L19" s="119"/>
      <c r="M19" s="1"/>
      <c r="P19" s="25"/>
      <c r="Q19" s="8"/>
      <c r="R19" s="8"/>
      <c r="S19" s="8"/>
    </row>
    <row r="20" spans="1:19" ht="20.100000000000001" customHeight="1">
      <c r="A20" s="117"/>
      <c r="B20" s="144"/>
      <c r="C20" s="118"/>
      <c r="D20" s="118"/>
      <c r="E20" s="119"/>
      <c r="F20" s="119"/>
      <c r="G20" s="119"/>
      <c r="H20" s="119"/>
      <c r="I20" s="119"/>
      <c r="J20" s="119"/>
      <c r="K20" s="119"/>
      <c r="L20" s="119"/>
      <c r="M20" s="1"/>
      <c r="P20" s="25"/>
      <c r="Q20" s="8"/>
      <c r="R20" s="8"/>
      <c r="S20" s="8"/>
    </row>
    <row r="21" spans="1:19" ht="20.100000000000001" customHeight="1">
      <c r="A21" s="120"/>
      <c r="B21" s="121" t="s">
        <v>114</v>
      </c>
      <c r="C21" s="121"/>
      <c r="D21" s="1"/>
      <c r="E21" s="1"/>
      <c r="F21" s="1"/>
      <c r="G21" s="1"/>
      <c r="H21" s="1"/>
      <c r="I21" s="1"/>
      <c r="J21" s="1"/>
      <c r="K21" s="1"/>
      <c r="L21" s="1"/>
      <c r="M21" s="1"/>
      <c r="P21" s="25"/>
      <c r="Q21" s="8"/>
      <c r="R21" s="8"/>
      <c r="S21" s="8"/>
    </row>
    <row r="22" spans="1:19" ht="20.100000000000001" customHeight="1">
      <c r="A22" s="120"/>
      <c r="B22" s="216" t="s">
        <v>9</v>
      </c>
      <c r="C22" s="216"/>
      <c r="D22" s="216"/>
      <c r="E22" s="216"/>
      <c r="F22" s="217"/>
      <c r="G22" s="217"/>
      <c r="H22" s="218">
        <f>SUM(H24:I27)</f>
        <v>0.1</v>
      </c>
      <c r="I22" s="219"/>
      <c r="J22" s="218">
        <f>SUM(J24:K28)</f>
        <v>0</v>
      </c>
      <c r="K22" s="218"/>
      <c r="L22" s="220"/>
      <c r="M22" s="220"/>
      <c r="N22" s="215"/>
      <c r="O22" s="215"/>
      <c r="P22" s="25"/>
      <c r="Q22" s="8"/>
      <c r="R22" s="8"/>
      <c r="S22" s="8"/>
    </row>
    <row r="23" spans="1:19" ht="6" customHeight="1">
      <c r="A23" s="120"/>
      <c r="B23" s="39"/>
      <c r="C23" s="40"/>
      <c r="D23" s="40"/>
      <c r="E23" s="40"/>
      <c r="F23" s="48"/>
      <c r="G23" s="48"/>
      <c r="H23" s="48"/>
      <c r="I23" s="48"/>
      <c r="J23" s="49"/>
      <c r="K23" s="49"/>
      <c r="L23" s="110"/>
      <c r="M23" s="110"/>
      <c r="N23" s="111"/>
      <c r="O23" s="111"/>
      <c r="P23" s="25"/>
      <c r="Q23" s="8"/>
      <c r="R23" s="8"/>
      <c r="S23" s="8"/>
    </row>
    <row r="24" spans="1:19" ht="20.100000000000001" customHeight="1">
      <c r="A24" s="120"/>
      <c r="B24" s="201" t="s">
        <v>10</v>
      </c>
      <c r="C24" s="201"/>
      <c r="D24" s="201"/>
      <c r="E24" s="202"/>
      <c r="F24" s="205"/>
      <c r="G24" s="206"/>
      <c r="H24" s="210">
        <v>0.02</v>
      </c>
      <c r="I24" s="211"/>
      <c r="J24" s="209"/>
      <c r="K24" s="209"/>
      <c r="L24" s="199"/>
      <c r="M24" s="199"/>
      <c r="N24" s="212"/>
      <c r="O24" s="212"/>
      <c r="P24" s="25"/>
      <c r="Q24" s="8"/>
      <c r="R24" s="8"/>
      <c r="S24" s="8"/>
    </row>
    <row r="25" spans="1:19" ht="20.100000000000001" customHeight="1">
      <c r="A25" s="120"/>
      <c r="B25" s="201" t="s">
        <v>11</v>
      </c>
      <c r="C25" s="201"/>
      <c r="D25" s="201"/>
      <c r="E25" s="202"/>
      <c r="F25" s="205"/>
      <c r="G25" s="206"/>
      <c r="H25" s="210">
        <v>0.04</v>
      </c>
      <c r="I25" s="211"/>
      <c r="J25" s="209"/>
      <c r="K25" s="209"/>
      <c r="L25" s="199"/>
      <c r="M25" s="199"/>
      <c r="N25" s="212"/>
      <c r="O25" s="212"/>
      <c r="P25" s="25"/>
      <c r="Q25" s="8"/>
      <c r="R25" s="8"/>
      <c r="S25" s="8"/>
    </row>
    <row r="26" spans="1:19" ht="20.100000000000001" customHeight="1">
      <c r="A26" s="120"/>
      <c r="B26" s="201" t="s">
        <v>12</v>
      </c>
      <c r="C26" s="201"/>
      <c r="D26" s="201"/>
      <c r="E26" s="202"/>
      <c r="F26" s="205"/>
      <c r="G26" s="206"/>
      <c r="H26" s="210">
        <v>0.02</v>
      </c>
      <c r="I26" s="211"/>
      <c r="J26" s="209"/>
      <c r="K26" s="209"/>
      <c r="L26" s="199"/>
      <c r="M26" s="199"/>
      <c r="N26" s="212"/>
      <c r="O26" s="212"/>
      <c r="P26" s="25"/>
      <c r="Q26" s="8"/>
      <c r="R26" s="8"/>
      <c r="S26" s="8"/>
    </row>
    <row r="27" spans="1:19" ht="20.100000000000001" customHeight="1">
      <c r="A27" s="120"/>
      <c r="B27" s="201" t="s">
        <v>18</v>
      </c>
      <c r="C27" s="201"/>
      <c r="D27" s="201"/>
      <c r="E27" s="202"/>
      <c r="F27" s="122"/>
      <c r="G27" s="123"/>
      <c r="H27" s="210">
        <v>0.02</v>
      </c>
      <c r="I27" s="211"/>
      <c r="J27" s="209"/>
      <c r="K27" s="209"/>
      <c r="L27" s="199"/>
      <c r="M27" s="199"/>
      <c r="N27" s="212"/>
      <c r="O27" s="212"/>
      <c r="P27" s="25"/>
      <c r="Q27" s="8"/>
      <c r="R27" s="8"/>
      <c r="S27" s="8"/>
    </row>
    <row r="28" spans="1:19" ht="20.100000000000001" customHeight="1">
      <c r="A28" s="120"/>
      <c r="B28" s="203" t="s">
        <v>101</v>
      </c>
      <c r="C28" s="203"/>
      <c r="D28" s="203"/>
      <c r="E28" s="204"/>
      <c r="F28" s="205"/>
      <c r="G28" s="206"/>
      <c r="H28" s="207"/>
      <c r="I28" s="208"/>
      <c r="J28" s="209"/>
      <c r="K28" s="209"/>
      <c r="L28" s="199"/>
      <c r="M28" s="199"/>
      <c r="N28" s="200"/>
      <c r="O28" s="200"/>
      <c r="P28" s="25"/>
      <c r="Q28" s="8"/>
      <c r="R28" s="8"/>
      <c r="S28" s="8"/>
    </row>
    <row r="29" spans="1:19" ht="20.100000000000001" customHeight="1">
      <c r="A29" s="120"/>
      <c r="B29" s="87"/>
      <c r="C29" s="87"/>
      <c r="D29" s="87"/>
      <c r="E29" s="87"/>
      <c r="F29" s="40"/>
      <c r="G29" s="40"/>
      <c r="H29" s="52"/>
      <c r="I29" s="52"/>
      <c r="J29" s="53"/>
      <c r="K29" s="53"/>
      <c r="L29" s="54"/>
      <c r="M29" s="54"/>
      <c r="O29" s="55"/>
      <c r="P29" s="25"/>
      <c r="Q29" s="8"/>
      <c r="R29" s="8"/>
      <c r="S29" s="8"/>
    </row>
    <row r="30" spans="1:19" ht="20.100000000000001" customHeight="1">
      <c r="A30" s="117" t="s">
        <v>118</v>
      </c>
      <c r="B30" s="118" t="s">
        <v>115</v>
      </c>
      <c r="C30" s="121"/>
      <c r="D30" s="121"/>
      <c r="E30" s="124"/>
      <c r="F30" s="124"/>
      <c r="G30" s="124"/>
      <c r="H30" s="124"/>
      <c r="I30" s="124"/>
      <c r="J30" s="124"/>
      <c r="K30" s="124"/>
      <c r="L30" s="124"/>
      <c r="M30" s="124"/>
      <c r="N30" s="124"/>
      <c r="P30" s="25"/>
      <c r="Q30" s="8"/>
      <c r="R30" s="8"/>
      <c r="S30" s="8"/>
    </row>
    <row r="31" spans="1:19" ht="20.100000000000001" customHeight="1">
      <c r="A31" s="120"/>
      <c r="B31" s="121"/>
      <c r="C31" s="121"/>
      <c r="D31" s="121"/>
      <c r="E31" s="124"/>
      <c r="F31" s="124"/>
      <c r="G31" s="124"/>
      <c r="H31" s="124"/>
      <c r="I31" s="124"/>
      <c r="J31" s="124"/>
      <c r="K31" s="124"/>
      <c r="L31" s="124"/>
      <c r="M31" s="124"/>
      <c r="N31" s="124"/>
      <c r="P31" s="25"/>
      <c r="Q31" s="8"/>
      <c r="R31" s="8"/>
      <c r="S31" s="8"/>
    </row>
    <row r="32" spans="1:19" ht="9.9499999999999993" customHeight="1">
      <c r="A32" s="120"/>
      <c r="B32" s="10"/>
      <c r="C32" s="10"/>
      <c r="D32" s="10"/>
      <c r="E32" s="12"/>
      <c r="F32" s="12"/>
      <c r="G32" s="4"/>
      <c r="H32" s="4"/>
      <c r="I32" s="4"/>
      <c r="J32" s="4"/>
      <c r="K32" s="10"/>
      <c r="L32" s="10"/>
      <c r="M32" s="4"/>
      <c r="P32" s="25"/>
      <c r="Q32" s="8"/>
      <c r="R32" s="8"/>
      <c r="S32" s="8"/>
    </row>
  </sheetData>
  <sheetProtection selectLockedCells="1"/>
  <mergeCells count="37">
    <mergeCell ref="B25:E25"/>
    <mergeCell ref="F25:G25"/>
    <mergeCell ref="B26:E26"/>
    <mergeCell ref="F26:G26"/>
    <mergeCell ref="H26:I26"/>
    <mergeCell ref="J22:K22"/>
    <mergeCell ref="L22:M22"/>
    <mergeCell ref="J26:K26"/>
    <mergeCell ref="L26:M26"/>
    <mergeCell ref="N26:O26"/>
    <mergeCell ref="A3:N3"/>
    <mergeCell ref="B6:N6"/>
    <mergeCell ref="H25:I25"/>
    <mergeCell ref="J25:K25"/>
    <mergeCell ref="L25:M25"/>
    <mergeCell ref="N22:O22"/>
    <mergeCell ref="B24:E24"/>
    <mergeCell ref="F24:G24"/>
    <mergeCell ref="H24:I24"/>
    <mergeCell ref="J24:K24"/>
    <mergeCell ref="L24:M24"/>
    <mergeCell ref="N24:O24"/>
    <mergeCell ref="N25:O25"/>
    <mergeCell ref="B22:E22"/>
    <mergeCell ref="F22:G22"/>
    <mergeCell ref="H22:I22"/>
    <mergeCell ref="L28:M28"/>
    <mergeCell ref="N28:O28"/>
    <mergeCell ref="B27:E27"/>
    <mergeCell ref="B28:E28"/>
    <mergeCell ref="F28:G28"/>
    <mergeCell ref="H28:I28"/>
    <mergeCell ref="J28:K28"/>
    <mergeCell ref="H27:I27"/>
    <mergeCell ref="J27:K27"/>
    <mergeCell ref="L27:M27"/>
    <mergeCell ref="N27:O27"/>
  </mergeCells>
  <phoneticPr fontId="1" type="noConversion"/>
  <conditionalFormatting sqref="L25:M25">
    <cfRule type="expression" dxfId="449" priority="10">
      <formula>L25&gt;#REF!</formula>
    </cfRule>
  </conditionalFormatting>
  <conditionalFormatting sqref="L22:M22">
    <cfRule type="expression" dxfId="448" priority="9">
      <formula>L22&gt;#REF!</formula>
    </cfRule>
  </conditionalFormatting>
  <conditionalFormatting sqref="L24:M24">
    <cfRule type="expression" dxfId="447" priority="8">
      <formula>L24&gt;#REF!</formula>
    </cfRule>
  </conditionalFormatting>
  <conditionalFormatting sqref="L26:M26">
    <cfRule type="expression" dxfId="446" priority="7">
      <formula>L26&gt;#REF!</formula>
    </cfRule>
  </conditionalFormatting>
  <conditionalFormatting sqref="L27:M27">
    <cfRule type="expression" dxfId="445" priority="6">
      <formula>L27&gt;#REF!</formula>
    </cfRule>
  </conditionalFormatting>
  <conditionalFormatting sqref="J25:K25">
    <cfRule type="expression" dxfId="444" priority="5">
      <formula>J25&gt;#REF!</formula>
    </cfRule>
  </conditionalFormatting>
  <conditionalFormatting sqref="J22:K22">
    <cfRule type="expression" dxfId="443" priority="4">
      <formula>J22&gt;#REF!</formula>
    </cfRule>
  </conditionalFormatting>
  <conditionalFormatting sqref="J24:K24">
    <cfRule type="expression" dxfId="442" priority="3">
      <formula>J24&gt;#REF!</formula>
    </cfRule>
  </conditionalFormatting>
  <conditionalFormatting sqref="J26:K26">
    <cfRule type="expression" dxfId="441" priority="2">
      <formula>J26&gt;#REF!</formula>
    </cfRule>
  </conditionalFormatting>
  <conditionalFormatting sqref="J27:K27">
    <cfRule type="expression" dxfId="440" priority="1">
      <formula>J27&gt;#REF!</formula>
    </cfRule>
  </conditionalFormatting>
  <dataValidations count="2">
    <dataValidation type="list" allowBlank="1" showInputMessage="1" showErrorMessage="1" sqref="F14:N14 E30:N31 E16:L20 M16:N17" xr:uid="{00000000-0002-0000-0200-000000000000}">
      <formula1>Competition_Manager</formula1>
    </dataValidation>
    <dataValidation type="list" allowBlank="1" showInputMessage="1" showErrorMessage="1" sqref="E32:M32" xr:uid="{00000000-0002-0000-0200-000001000000}">
      <formula1>$Q$2:$Q$4</formula1>
    </dataValidation>
  </dataValidations>
  <pageMargins left="0.5537007874015748" right="0.5537007874015748" top="0.6100000000000001" bottom="0.6100000000000001" header="0.5" footer="0.5"/>
  <pageSetup paperSize="0" scale="59" orientation="portrait"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Lists!$C$17:$C$27</xm:f>
          </x14:formula1>
          <xm:sqref>L28:M29 J28:K28</xm:sqref>
        </x14:dataValidation>
        <x14:dataValidation type="list" allowBlank="1" showInputMessage="1" showErrorMessage="1" promptTitle="Description:" prompt="If all was implemented according to the Directives." xr:uid="{00000000-0002-0000-0200-000003000000}">
          <x14:formula1>
            <xm:f>Lists!$C$20:$C$22</xm:f>
          </x14:formula1>
          <xm:sqref>J24:M24 J26:M27</xm:sqref>
        </x14:dataValidation>
        <x14:dataValidation type="list" allowBlank="1" showInputMessage="1" showErrorMessage="1" promptTitle="Description:" prompt="If all was implemented according to the Directives." xr:uid="{00000000-0002-0000-0200-000004000000}">
          <x14:formula1>
            <xm:f>Lists!$C$18:$C$22</xm:f>
          </x14:formula1>
          <xm:sqref>J25:M25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14999847407452621"/>
  </sheetPr>
  <dimension ref="A1:S201"/>
  <sheetViews>
    <sheetView tabSelected="1" view="pageBreakPreview" zoomScale="80" zoomScaleNormal="95" zoomScaleSheetLayoutView="80" zoomScalePageLayoutView="95" workbookViewId="0">
      <selection activeCell="E8" sqref="E8:F8"/>
    </sheetView>
  </sheetViews>
  <sheetFormatPr defaultColWidth="0" defaultRowHeight="0" customHeight="1" zeroHeight="1" outlineLevelRow="1" outlineLevelCol="1"/>
  <cols>
    <col min="1" max="1" width="17.375" style="68" customWidth="1"/>
    <col min="2" max="3" width="16.5" style="43" customWidth="1"/>
    <col min="4" max="4" width="18" style="43" customWidth="1"/>
    <col min="5" max="5" width="47.5" style="43" customWidth="1"/>
    <col min="6" max="6" width="68.625" style="43" customWidth="1"/>
    <col min="7" max="8" width="6.875" style="43" customWidth="1"/>
    <col min="9" max="10" width="6.875" style="107" hidden="1" customWidth="1" outlineLevel="1"/>
    <col min="11" max="11" width="6.875" style="69" customWidth="1" collapsed="1"/>
    <col min="12" max="12" width="6.875" style="69" customWidth="1"/>
    <col min="13" max="13" width="6.875" style="107" hidden="1" customWidth="1" outlineLevel="1"/>
    <col min="14" max="14" width="6.875" style="105" hidden="1" customWidth="1" outlineLevel="1"/>
    <col min="15" max="15" width="3.125" style="40" customWidth="1" collapsed="1"/>
    <col min="16" max="16" width="20.625" style="43" hidden="1" customWidth="1"/>
    <col min="17" max="17" width="15.5" style="43" hidden="1" customWidth="1"/>
    <col min="18" max="19" width="25.625" style="43" hidden="1" customWidth="1"/>
    <col min="20" max="16384" width="10.875" style="43" hidden="1"/>
  </cols>
  <sheetData>
    <row r="1" spans="1:18" ht="12.75">
      <c r="A1" s="39"/>
      <c r="B1" s="40"/>
      <c r="C1" s="40"/>
      <c r="D1" s="40"/>
      <c r="E1" s="40"/>
      <c r="F1" s="40"/>
      <c r="G1" s="40"/>
      <c r="H1" s="40"/>
      <c r="I1" s="105"/>
      <c r="J1" s="105"/>
      <c r="K1" s="41"/>
      <c r="L1" s="41"/>
      <c r="M1" s="105"/>
      <c r="P1" s="42" t="s">
        <v>6</v>
      </c>
      <c r="Q1" s="42" t="s">
        <v>30</v>
      </c>
      <c r="R1" s="42" t="s">
        <v>44</v>
      </c>
    </row>
    <row r="2" spans="1:18" ht="14.1" customHeight="1">
      <c r="A2" s="39"/>
      <c r="B2" s="40"/>
      <c r="C2" s="40"/>
      <c r="D2" s="40"/>
      <c r="E2" s="40"/>
      <c r="F2" s="40"/>
      <c r="G2" s="40"/>
      <c r="H2" s="40"/>
      <c r="I2" s="105"/>
      <c r="J2" s="105"/>
      <c r="K2" s="41"/>
      <c r="L2" s="41"/>
      <c r="M2" s="105"/>
      <c r="P2" s="43" t="s">
        <v>79</v>
      </c>
      <c r="Q2" s="44"/>
      <c r="R2" s="43" t="s">
        <v>375</v>
      </c>
    </row>
    <row r="3" spans="1:18" ht="23.1" customHeight="1">
      <c r="A3" s="305" t="str">
        <f>Events!M11&amp;" "&amp;'2020_WT_Contribution'!E8&amp;" "&amp;Events!M12&amp;" "&amp;Events!M13</f>
        <v xml:space="preserve">   </v>
      </c>
      <c r="B3" s="305"/>
      <c r="C3" s="305"/>
      <c r="D3" s="305"/>
      <c r="E3" s="305"/>
      <c r="F3" s="305"/>
      <c r="G3" s="305"/>
      <c r="H3" s="305"/>
      <c r="I3" s="305"/>
      <c r="J3" s="305"/>
      <c r="K3" s="305"/>
      <c r="L3" s="305"/>
      <c r="M3" s="305"/>
      <c r="N3" s="305"/>
      <c r="P3" s="43" t="s">
        <v>77</v>
      </c>
      <c r="Q3" s="44"/>
      <c r="R3" s="43" t="s">
        <v>375</v>
      </c>
    </row>
    <row r="4" spans="1:18" ht="20.100000000000001" customHeight="1">
      <c r="A4" s="39"/>
      <c r="B4" s="40"/>
      <c r="C4" s="40"/>
      <c r="D4" s="40"/>
      <c r="E4" s="40"/>
      <c r="F4" s="40"/>
      <c r="G4" s="40"/>
      <c r="H4" s="40"/>
      <c r="I4" s="105"/>
      <c r="J4" s="105"/>
      <c r="K4" s="41"/>
      <c r="L4" s="41"/>
      <c r="M4" s="105"/>
      <c r="P4" s="43" t="s">
        <v>86</v>
      </c>
      <c r="Q4" s="44"/>
      <c r="R4" s="43" t="s">
        <v>376</v>
      </c>
    </row>
    <row r="5" spans="1:18" ht="6" customHeight="1">
      <c r="A5" s="39"/>
      <c r="B5" s="40"/>
      <c r="C5" s="40"/>
      <c r="D5" s="40"/>
      <c r="E5" s="40"/>
      <c r="F5" s="40"/>
      <c r="G5" s="40"/>
      <c r="H5" s="40"/>
      <c r="I5" s="105"/>
      <c r="J5" s="105"/>
      <c r="K5" s="41"/>
      <c r="L5" s="41"/>
      <c r="M5" s="105"/>
    </row>
    <row r="6" spans="1:18" ht="23.1" customHeight="1">
      <c r="A6" s="306" t="s">
        <v>5</v>
      </c>
      <c r="B6" s="306"/>
      <c r="C6" s="306"/>
      <c r="D6" s="306"/>
      <c r="E6" s="309"/>
      <c r="F6" s="310"/>
      <c r="G6" s="307" t="e">
        <f>INDEX(Events!A2:A35,MATCH(E6,Events!D2:D35,0))</f>
        <v>#N/A</v>
      </c>
      <c r="H6" s="307"/>
      <c r="I6" s="192"/>
      <c r="J6" s="109"/>
      <c r="K6" s="311" t="e">
        <f>INDEX(Events!B2:B35,MATCH(E6,Events!D2:D35,0))</f>
        <v>#N/A</v>
      </c>
      <c r="L6" s="308"/>
      <c r="M6" s="307"/>
      <c r="N6" s="308"/>
      <c r="P6" s="43" t="s">
        <v>214</v>
      </c>
      <c r="R6" s="43" t="s">
        <v>377</v>
      </c>
    </row>
    <row r="7" spans="1:18" ht="6" customHeight="1">
      <c r="A7" s="195"/>
      <c r="B7" s="196"/>
      <c r="C7" s="196"/>
      <c r="D7" s="197"/>
      <c r="E7" s="40"/>
      <c r="F7" s="40"/>
      <c r="G7" s="40"/>
      <c r="H7" s="40"/>
      <c r="I7" s="105"/>
      <c r="J7" s="105"/>
      <c r="K7" s="41"/>
      <c r="L7" s="41"/>
      <c r="M7" s="105"/>
    </row>
    <row r="8" spans="1:18" ht="23.1" customHeight="1">
      <c r="A8" s="306" t="s">
        <v>47</v>
      </c>
      <c r="B8" s="306"/>
      <c r="C8" s="306"/>
      <c r="D8" s="306"/>
      <c r="E8" s="309"/>
      <c r="F8" s="310"/>
      <c r="G8" s="39"/>
      <c r="H8" s="316" t="s">
        <v>240</v>
      </c>
      <c r="I8" s="317"/>
      <c r="J8" s="317"/>
      <c r="K8" s="314"/>
      <c r="L8" s="315"/>
      <c r="M8" s="312">
        <f>K8</f>
        <v>0</v>
      </c>
      <c r="N8" s="313"/>
      <c r="P8" s="43" t="s">
        <v>215</v>
      </c>
      <c r="R8" s="43" t="s">
        <v>378</v>
      </c>
    </row>
    <row r="9" spans="1:18" ht="6" customHeight="1">
      <c r="A9" s="195"/>
      <c r="B9" s="196"/>
      <c r="C9" s="196"/>
      <c r="D9" s="197"/>
      <c r="E9" s="40"/>
      <c r="F9" s="40"/>
      <c r="G9" s="40"/>
      <c r="H9" s="40"/>
      <c r="I9" s="105"/>
      <c r="J9" s="105"/>
      <c r="K9" s="41"/>
      <c r="L9" s="41"/>
      <c r="M9" s="105"/>
    </row>
    <row r="10" spans="1:18" ht="19.5" customHeight="1">
      <c r="A10" s="306" t="s">
        <v>107</v>
      </c>
      <c r="B10" s="306"/>
      <c r="C10" s="306"/>
      <c r="D10" s="306"/>
      <c r="E10" s="309"/>
      <c r="F10" s="310"/>
      <c r="G10" s="39"/>
      <c r="H10" s="39"/>
      <c r="I10" s="39"/>
      <c r="J10" s="39"/>
      <c r="K10" s="39"/>
      <c r="L10" s="39"/>
      <c r="M10" s="318"/>
      <c r="N10" s="318"/>
      <c r="P10" s="43" t="s">
        <v>213</v>
      </c>
      <c r="R10" s="43" t="s">
        <v>379</v>
      </c>
    </row>
    <row r="11" spans="1:18" ht="12.75">
      <c r="A11" s="46"/>
      <c r="B11" s="41"/>
      <c r="C11" s="41"/>
      <c r="D11" s="41"/>
      <c r="E11" s="40"/>
      <c r="F11" s="40"/>
      <c r="G11" s="40"/>
      <c r="H11" s="40"/>
      <c r="I11" s="105"/>
      <c r="J11" s="105"/>
      <c r="K11" s="41"/>
      <c r="L11" s="41"/>
      <c r="M11" s="105"/>
    </row>
    <row r="12" spans="1:18" ht="23.1" customHeight="1">
      <c r="A12" s="324" t="s">
        <v>365</v>
      </c>
      <c r="B12" s="324"/>
      <c r="C12" s="324"/>
      <c r="D12" s="324"/>
      <c r="E12" s="325"/>
      <c r="F12" s="325"/>
      <c r="G12" s="325"/>
      <c r="H12" s="325"/>
      <c r="I12" s="327" t="s">
        <v>34</v>
      </c>
      <c r="J12" s="327"/>
      <c r="K12" s="325" t="s">
        <v>366</v>
      </c>
      <c r="L12" s="325"/>
      <c r="M12" s="321" t="s">
        <v>35</v>
      </c>
      <c r="N12" s="321"/>
    </row>
    <row r="13" spans="1:18" ht="9.9499999999999993" customHeight="1">
      <c r="A13" s="46"/>
      <c r="B13" s="41"/>
      <c r="C13" s="41"/>
      <c r="D13" s="41"/>
      <c r="E13" s="40"/>
      <c r="F13" s="40"/>
      <c r="G13" s="40"/>
      <c r="H13" s="40"/>
      <c r="I13" s="105"/>
      <c r="J13" s="105"/>
      <c r="K13" s="41"/>
      <c r="L13" s="41"/>
      <c r="M13" s="105"/>
    </row>
    <row r="14" spans="1:18" ht="23.1" customHeight="1">
      <c r="A14" s="329" t="s">
        <v>367</v>
      </c>
      <c r="B14" s="329"/>
      <c r="C14" s="329"/>
      <c r="D14" s="329"/>
      <c r="E14" s="330"/>
      <c r="F14" s="331"/>
      <c r="G14" s="331"/>
      <c r="H14" s="332"/>
      <c r="I14" s="194"/>
      <c r="J14" s="194"/>
      <c r="K14" s="328"/>
      <c r="L14" s="328"/>
      <c r="M14" s="46"/>
      <c r="N14" s="46"/>
      <c r="O14" s="46"/>
    </row>
    <row r="15" spans="1:18" ht="23.1" customHeight="1">
      <c r="A15" s="329" t="s">
        <v>368</v>
      </c>
      <c r="B15" s="329"/>
      <c r="C15" s="329"/>
      <c r="D15" s="329"/>
      <c r="E15" s="330"/>
      <c r="F15" s="331"/>
      <c r="G15" s="331"/>
      <c r="H15" s="332"/>
      <c r="I15" s="194"/>
      <c r="J15" s="194"/>
      <c r="K15" s="328"/>
      <c r="L15" s="328"/>
      <c r="M15" s="105"/>
    </row>
    <row r="16" spans="1:18" ht="23.1" customHeight="1">
      <c r="A16" s="329" t="s">
        <v>369</v>
      </c>
      <c r="B16" s="329"/>
      <c r="C16" s="329"/>
      <c r="D16" s="329"/>
      <c r="E16" s="330"/>
      <c r="F16" s="331"/>
      <c r="G16" s="331"/>
      <c r="H16" s="332"/>
      <c r="I16" s="194"/>
      <c r="J16" s="194"/>
      <c r="K16" s="328"/>
      <c r="L16" s="328"/>
      <c r="M16" s="105"/>
    </row>
    <row r="17" spans="1:14" ht="23.1" customHeight="1">
      <c r="A17" s="334" t="s">
        <v>370</v>
      </c>
      <c r="B17" s="334"/>
      <c r="C17" s="334"/>
      <c r="D17" s="334"/>
      <c r="E17" s="330"/>
      <c r="F17" s="331"/>
      <c r="G17" s="331"/>
      <c r="H17" s="332"/>
      <c r="I17" s="194"/>
      <c r="J17" s="194"/>
      <c r="K17" s="335">
        <f>SUM(K14-K15-K16)</f>
        <v>0</v>
      </c>
      <c r="L17" s="335"/>
      <c r="M17" s="105"/>
    </row>
    <row r="18" spans="1:14" ht="9.9499999999999993" customHeight="1">
      <c r="A18" s="46"/>
      <c r="B18" s="41"/>
      <c r="C18" s="41"/>
      <c r="D18" s="41"/>
      <c r="E18" s="40"/>
      <c r="F18" s="40"/>
      <c r="G18" s="40"/>
      <c r="H18" s="40"/>
      <c r="I18" s="105"/>
      <c r="J18" s="105"/>
      <c r="K18" s="41"/>
      <c r="L18" s="41"/>
      <c r="M18" s="105"/>
    </row>
    <row r="19" spans="1:14" ht="23.1" customHeight="1">
      <c r="A19" s="326" t="s">
        <v>211</v>
      </c>
      <c r="B19" s="326"/>
      <c r="C19" s="326"/>
      <c r="D19" s="326"/>
      <c r="E19" s="320" t="s">
        <v>91</v>
      </c>
      <c r="F19" s="320"/>
      <c r="G19" s="320" t="s">
        <v>24</v>
      </c>
      <c r="H19" s="320"/>
      <c r="I19" s="319" t="s">
        <v>34</v>
      </c>
      <c r="J19" s="319"/>
      <c r="K19" s="320" t="s">
        <v>25</v>
      </c>
      <c r="L19" s="320"/>
      <c r="M19" s="321" t="s">
        <v>35</v>
      </c>
      <c r="N19" s="321"/>
    </row>
    <row r="20" spans="1:14" ht="9.9499999999999993" customHeight="1">
      <c r="A20" s="39"/>
      <c r="B20" s="40"/>
      <c r="C20" s="40"/>
      <c r="D20" s="40"/>
      <c r="E20" s="40"/>
      <c r="F20" s="40"/>
      <c r="G20" s="40"/>
      <c r="H20" s="40"/>
      <c r="I20" s="105"/>
      <c r="J20" s="105"/>
      <c r="K20" s="41"/>
      <c r="L20" s="41"/>
      <c r="M20" s="105"/>
    </row>
    <row r="21" spans="1:14" ht="23.1" customHeight="1">
      <c r="A21" s="249" t="s">
        <v>7</v>
      </c>
      <c r="B21" s="249"/>
      <c r="C21" s="249"/>
      <c r="D21" s="249"/>
      <c r="E21" s="322" t="s">
        <v>317</v>
      </c>
      <c r="F21" s="323"/>
      <c r="G21" s="298">
        <f>SUM(G23:H29)</f>
        <v>0.18000000000000002</v>
      </c>
      <c r="H21" s="298"/>
      <c r="I21" s="297">
        <f>$M$8*G21</f>
        <v>0</v>
      </c>
      <c r="J21" s="297"/>
      <c r="K21" s="298">
        <f>SUM(K23:L30)</f>
        <v>0</v>
      </c>
      <c r="L21" s="298"/>
      <c r="M21" s="228">
        <f>$M$8*K21</f>
        <v>0</v>
      </c>
      <c r="N21" s="228"/>
    </row>
    <row r="22" spans="1:14" ht="6" customHeight="1">
      <c r="A22" s="39"/>
      <c r="B22" s="40"/>
      <c r="C22" s="40"/>
      <c r="D22" s="40"/>
      <c r="E22" s="40"/>
      <c r="F22" s="40"/>
      <c r="G22" s="40"/>
      <c r="H22" s="40"/>
      <c r="I22" s="105"/>
      <c r="J22" s="105"/>
      <c r="K22" s="41"/>
      <c r="L22" s="41"/>
      <c r="M22" s="105"/>
    </row>
    <row r="23" spans="1:14" ht="23.1" customHeight="1">
      <c r="A23" s="201" t="s">
        <v>119</v>
      </c>
      <c r="B23" s="201"/>
      <c r="C23" s="201"/>
      <c r="D23" s="202"/>
      <c r="E23" s="239"/>
      <c r="F23" s="240"/>
      <c r="G23" s="250">
        <v>0.02</v>
      </c>
      <c r="H23" s="250"/>
      <c r="I23" s="242">
        <f t="shared" ref="I23:I29" si="0">$M$8*G23</f>
        <v>0</v>
      </c>
      <c r="J23" s="243"/>
      <c r="K23" s="227"/>
      <c r="L23" s="227"/>
      <c r="M23" s="229">
        <f t="shared" ref="M23" si="1">$M$8*K23</f>
        <v>0</v>
      </c>
      <c r="N23" s="229"/>
    </row>
    <row r="24" spans="1:14" ht="23.1" customHeight="1">
      <c r="A24" s="201" t="s">
        <v>123</v>
      </c>
      <c r="B24" s="201"/>
      <c r="C24" s="201"/>
      <c r="D24" s="201"/>
      <c r="E24" s="239"/>
      <c r="F24" s="240"/>
      <c r="G24" s="250">
        <v>0.04</v>
      </c>
      <c r="H24" s="250"/>
      <c r="I24" s="242">
        <f t="shared" si="0"/>
        <v>0</v>
      </c>
      <c r="J24" s="243"/>
      <c r="K24" s="227"/>
      <c r="L24" s="227"/>
      <c r="M24" s="229">
        <f t="shared" ref="M24:M30" si="2">$M$8*K24</f>
        <v>0</v>
      </c>
      <c r="N24" s="229"/>
    </row>
    <row r="25" spans="1:14" ht="23.1" customHeight="1">
      <c r="A25" s="201" t="s">
        <v>120</v>
      </c>
      <c r="B25" s="201"/>
      <c r="C25" s="201"/>
      <c r="D25" s="202"/>
      <c r="E25" s="239"/>
      <c r="F25" s="240"/>
      <c r="G25" s="250">
        <v>0.02</v>
      </c>
      <c r="H25" s="250"/>
      <c r="I25" s="242">
        <f t="shared" si="0"/>
        <v>0</v>
      </c>
      <c r="J25" s="243"/>
      <c r="K25" s="232"/>
      <c r="L25" s="233"/>
      <c r="M25" s="229">
        <f t="shared" si="2"/>
        <v>0</v>
      </c>
      <c r="N25" s="229"/>
    </row>
    <row r="26" spans="1:14" ht="33" customHeight="1">
      <c r="A26" s="201" t="s">
        <v>121</v>
      </c>
      <c r="B26" s="201"/>
      <c r="C26" s="201"/>
      <c r="D26" s="202"/>
      <c r="E26" s="239"/>
      <c r="F26" s="240"/>
      <c r="G26" s="250">
        <v>0.05</v>
      </c>
      <c r="H26" s="250"/>
      <c r="I26" s="242">
        <f t="shared" si="0"/>
        <v>0</v>
      </c>
      <c r="J26" s="243"/>
      <c r="K26" s="227"/>
      <c r="L26" s="227"/>
      <c r="M26" s="229">
        <f t="shared" si="2"/>
        <v>0</v>
      </c>
      <c r="N26" s="229"/>
    </row>
    <row r="27" spans="1:14" ht="23.1" customHeight="1">
      <c r="A27" s="201" t="s">
        <v>122</v>
      </c>
      <c r="B27" s="201"/>
      <c r="C27" s="201"/>
      <c r="D27" s="202"/>
      <c r="E27" s="239"/>
      <c r="F27" s="240"/>
      <c r="G27" s="250">
        <v>0.03</v>
      </c>
      <c r="H27" s="250"/>
      <c r="I27" s="242">
        <f t="shared" si="0"/>
        <v>0</v>
      </c>
      <c r="J27" s="243"/>
      <c r="K27" s="227"/>
      <c r="L27" s="227"/>
      <c r="M27" s="229">
        <f t="shared" si="2"/>
        <v>0</v>
      </c>
      <c r="N27" s="229"/>
    </row>
    <row r="28" spans="1:14" ht="23.1" customHeight="1">
      <c r="A28" s="201" t="s">
        <v>90</v>
      </c>
      <c r="B28" s="201"/>
      <c r="C28" s="201"/>
      <c r="D28" s="202"/>
      <c r="E28" s="239"/>
      <c r="F28" s="240"/>
      <c r="G28" s="250">
        <v>0.01</v>
      </c>
      <c r="H28" s="250"/>
      <c r="I28" s="242">
        <f t="shared" si="0"/>
        <v>0</v>
      </c>
      <c r="J28" s="243"/>
      <c r="K28" s="232"/>
      <c r="L28" s="233"/>
      <c r="M28" s="229">
        <f t="shared" si="2"/>
        <v>0</v>
      </c>
      <c r="N28" s="229"/>
    </row>
    <row r="29" spans="1:14" ht="23.1" customHeight="1">
      <c r="A29" s="201" t="s">
        <v>250</v>
      </c>
      <c r="B29" s="201"/>
      <c r="C29" s="201"/>
      <c r="D29" s="202"/>
      <c r="E29" s="239"/>
      <c r="F29" s="240"/>
      <c r="G29" s="250">
        <v>0.01</v>
      </c>
      <c r="H29" s="250"/>
      <c r="I29" s="242">
        <f t="shared" si="0"/>
        <v>0</v>
      </c>
      <c r="J29" s="243"/>
      <c r="K29" s="232"/>
      <c r="L29" s="233"/>
      <c r="M29" s="229">
        <f t="shared" si="2"/>
        <v>0</v>
      </c>
      <c r="N29" s="229"/>
    </row>
    <row r="30" spans="1:14" ht="23.1" customHeight="1">
      <c r="A30" s="203" t="s">
        <v>101</v>
      </c>
      <c r="B30" s="203"/>
      <c r="C30" s="203"/>
      <c r="D30" s="204"/>
      <c r="E30" s="239"/>
      <c r="F30" s="240"/>
      <c r="G30" s="250"/>
      <c r="H30" s="250"/>
      <c r="I30" s="242">
        <f t="shared" ref="I30" si="3">$M$8*G30</f>
        <v>0</v>
      </c>
      <c r="J30" s="243"/>
      <c r="K30" s="227"/>
      <c r="L30" s="227"/>
      <c r="M30" s="229">
        <f t="shared" si="2"/>
        <v>0</v>
      </c>
      <c r="N30" s="229"/>
    </row>
    <row r="31" spans="1:14" ht="6" customHeight="1">
      <c r="A31" s="39"/>
      <c r="B31" s="40"/>
      <c r="C31" s="40"/>
      <c r="D31" s="40"/>
      <c r="E31" s="40"/>
      <c r="F31" s="40"/>
      <c r="G31" s="40"/>
      <c r="H31" s="40"/>
      <c r="I31" s="105"/>
      <c r="J31" s="105"/>
      <c r="K31" s="41"/>
      <c r="L31" s="41"/>
      <c r="M31" s="105"/>
    </row>
    <row r="32" spans="1:14" ht="62.25" customHeight="1">
      <c r="A32" s="333" t="s">
        <v>92</v>
      </c>
      <c r="B32" s="333"/>
      <c r="C32" s="333"/>
      <c r="D32" s="333"/>
      <c r="E32" s="282"/>
      <c r="F32" s="282"/>
      <c r="G32" s="282"/>
      <c r="H32" s="282"/>
      <c r="I32" s="282"/>
      <c r="J32" s="282"/>
      <c r="K32" s="282"/>
      <c r="L32" s="282"/>
      <c r="M32" s="282"/>
      <c r="N32" s="282"/>
    </row>
    <row r="33" spans="1:14" ht="9.9499999999999993" customHeight="1">
      <c r="A33" s="39"/>
      <c r="B33" s="40"/>
      <c r="C33" s="40"/>
      <c r="D33" s="40"/>
      <c r="E33" s="40"/>
      <c r="F33" s="40"/>
      <c r="G33" s="40"/>
      <c r="H33" s="40"/>
      <c r="I33" s="105"/>
      <c r="J33" s="105"/>
      <c r="K33" s="41"/>
      <c r="L33" s="41"/>
      <c r="M33" s="105"/>
    </row>
    <row r="34" spans="1:14" ht="23.1" customHeight="1">
      <c r="A34" s="249" t="s">
        <v>8</v>
      </c>
      <c r="B34" s="249"/>
      <c r="C34" s="249"/>
      <c r="D34" s="249"/>
      <c r="E34" s="304" t="s">
        <v>318</v>
      </c>
      <c r="F34" s="304"/>
      <c r="G34" s="298">
        <f>SUM(G36:H51)</f>
        <v>0.17000000000000004</v>
      </c>
      <c r="H34" s="298"/>
      <c r="I34" s="297">
        <f>$M$8*G34</f>
        <v>0</v>
      </c>
      <c r="J34" s="297"/>
      <c r="K34" s="298">
        <f>SUM(K36:L52)</f>
        <v>0</v>
      </c>
      <c r="L34" s="298"/>
      <c r="M34" s="228">
        <f>$M$8*K34</f>
        <v>0</v>
      </c>
      <c r="N34" s="228"/>
    </row>
    <row r="35" spans="1:14" ht="6" customHeight="1">
      <c r="A35" s="39"/>
      <c r="B35" s="40"/>
      <c r="C35" s="40"/>
      <c r="D35" s="40"/>
      <c r="E35" s="40"/>
      <c r="F35" s="40"/>
      <c r="G35" s="40"/>
      <c r="H35" s="40"/>
      <c r="I35" s="105"/>
      <c r="J35" s="105"/>
      <c r="K35" s="41"/>
      <c r="L35" s="41"/>
      <c r="M35" s="105"/>
    </row>
    <row r="36" spans="1:14" ht="23.1" customHeight="1">
      <c r="A36" s="201" t="s">
        <v>95</v>
      </c>
      <c r="B36" s="201"/>
      <c r="C36" s="201"/>
      <c r="D36" s="201"/>
      <c r="E36" s="239"/>
      <c r="F36" s="240"/>
      <c r="G36" s="230">
        <v>1.4999999999999999E-2</v>
      </c>
      <c r="H36" s="231"/>
      <c r="I36" s="242">
        <f t="shared" ref="I36:I52" si="4">$M$8*G36</f>
        <v>0</v>
      </c>
      <c r="J36" s="243"/>
      <c r="K36" s="227"/>
      <c r="L36" s="227"/>
      <c r="M36" s="229">
        <f t="shared" ref="M36" si="5">$M$8*K36</f>
        <v>0</v>
      </c>
      <c r="N36" s="229"/>
    </row>
    <row r="37" spans="1:14" ht="23.1" customHeight="1">
      <c r="A37" s="201" t="s">
        <v>251</v>
      </c>
      <c r="B37" s="201"/>
      <c r="C37" s="201"/>
      <c r="D37" s="201"/>
      <c r="E37" s="239"/>
      <c r="F37" s="240"/>
      <c r="G37" s="230">
        <v>0.01</v>
      </c>
      <c r="H37" s="231"/>
      <c r="I37" s="242">
        <f t="shared" si="4"/>
        <v>0</v>
      </c>
      <c r="J37" s="243"/>
      <c r="K37" s="227"/>
      <c r="L37" s="227"/>
      <c r="M37" s="229">
        <f t="shared" ref="M37:M46" si="6">$M$8*K37</f>
        <v>0</v>
      </c>
      <c r="N37" s="229"/>
    </row>
    <row r="38" spans="1:14" ht="23.1" customHeight="1">
      <c r="A38" s="201" t="s">
        <v>252</v>
      </c>
      <c r="B38" s="201"/>
      <c r="C38" s="201"/>
      <c r="D38" s="202"/>
      <c r="E38" s="239"/>
      <c r="F38" s="240"/>
      <c r="G38" s="230">
        <v>5.0000000000000001E-3</v>
      </c>
      <c r="H38" s="231"/>
      <c r="I38" s="242">
        <f t="shared" ref="I38" si="7">$M$8*G38</f>
        <v>0</v>
      </c>
      <c r="J38" s="243"/>
      <c r="K38" s="227"/>
      <c r="L38" s="227"/>
      <c r="M38" s="229">
        <f t="shared" si="6"/>
        <v>0</v>
      </c>
      <c r="N38" s="229"/>
    </row>
    <row r="39" spans="1:14" ht="23.1" customHeight="1">
      <c r="A39" s="201" t="s">
        <v>97</v>
      </c>
      <c r="B39" s="201"/>
      <c r="C39" s="201"/>
      <c r="D39" s="201"/>
      <c r="E39" s="239"/>
      <c r="F39" s="240"/>
      <c r="G39" s="230">
        <v>0.02</v>
      </c>
      <c r="H39" s="231"/>
      <c r="I39" s="242">
        <f t="shared" si="4"/>
        <v>0</v>
      </c>
      <c r="J39" s="243"/>
      <c r="K39" s="227"/>
      <c r="L39" s="227"/>
      <c r="M39" s="229">
        <f t="shared" si="6"/>
        <v>0</v>
      </c>
      <c r="N39" s="229"/>
    </row>
    <row r="40" spans="1:14" ht="23.1" customHeight="1">
      <c r="A40" s="201" t="s">
        <v>93</v>
      </c>
      <c r="B40" s="201"/>
      <c r="C40" s="201"/>
      <c r="D40" s="201"/>
      <c r="E40" s="239"/>
      <c r="F40" s="240"/>
      <c r="G40" s="230">
        <v>5.0000000000000001E-3</v>
      </c>
      <c r="H40" s="231"/>
      <c r="I40" s="242">
        <f t="shared" si="4"/>
        <v>0</v>
      </c>
      <c r="J40" s="243"/>
      <c r="K40" s="227"/>
      <c r="L40" s="227"/>
      <c r="M40" s="229">
        <f t="shared" si="6"/>
        <v>0</v>
      </c>
      <c r="N40" s="229"/>
    </row>
    <row r="41" spans="1:14" ht="23.1" customHeight="1">
      <c r="A41" s="201" t="s">
        <v>94</v>
      </c>
      <c r="B41" s="201"/>
      <c r="C41" s="201"/>
      <c r="D41" s="201"/>
      <c r="E41" s="239"/>
      <c r="F41" s="240"/>
      <c r="G41" s="230">
        <v>0.02</v>
      </c>
      <c r="H41" s="231"/>
      <c r="I41" s="242">
        <f t="shared" si="4"/>
        <v>0</v>
      </c>
      <c r="J41" s="243"/>
      <c r="K41" s="227"/>
      <c r="L41" s="227"/>
      <c r="M41" s="229">
        <f t="shared" si="6"/>
        <v>0</v>
      </c>
      <c r="N41" s="229"/>
    </row>
    <row r="42" spans="1:14" ht="30.75" customHeight="1">
      <c r="A42" s="201" t="s">
        <v>253</v>
      </c>
      <c r="B42" s="201"/>
      <c r="C42" s="201"/>
      <c r="D42" s="201"/>
      <c r="E42" s="239"/>
      <c r="F42" s="240"/>
      <c r="G42" s="230">
        <v>0.02</v>
      </c>
      <c r="H42" s="231"/>
      <c r="I42" s="242">
        <f t="shared" ref="I42" si="8">$M$8*G42</f>
        <v>0</v>
      </c>
      <c r="J42" s="243"/>
      <c r="K42" s="227"/>
      <c r="L42" s="227"/>
      <c r="M42" s="229">
        <f t="shared" si="6"/>
        <v>0</v>
      </c>
      <c r="N42" s="229"/>
    </row>
    <row r="43" spans="1:14" ht="23.1" customHeight="1">
      <c r="A43" s="201" t="s">
        <v>98</v>
      </c>
      <c r="B43" s="201"/>
      <c r="C43" s="201"/>
      <c r="D43" s="202"/>
      <c r="E43" s="239"/>
      <c r="F43" s="240"/>
      <c r="G43" s="230">
        <v>0.01</v>
      </c>
      <c r="H43" s="231"/>
      <c r="I43" s="242">
        <f t="shared" si="4"/>
        <v>0</v>
      </c>
      <c r="J43" s="243"/>
      <c r="K43" s="227"/>
      <c r="L43" s="227"/>
      <c r="M43" s="229">
        <f t="shared" si="6"/>
        <v>0</v>
      </c>
      <c r="N43" s="229"/>
    </row>
    <row r="44" spans="1:14" ht="23.1" customHeight="1">
      <c r="A44" s="201" t="s">
        <v>96</v>
      </c>
      <c r="B44" s="201"/>
      <c r="C44" s="201"/>
      <c r="D44" s="202"/>
      <c r="E44" s="239"/>
      <c r="F44" s="240"/>
      <c r="G44" s="230">
        <v>5.0000000000000001E-3</v>
      </c>
      <c r="H44" s="231"/>
      <c r="I44" s="242">
        <f t="shared" si="4"/>
        <v>0</v>
      </c>
      <c r="J44" s="243"/>
      <c r="K44" s="232"/>
      <c r="L44" s="233"/>
      <c r="M44" s="229">
        <f t="shared" si="6"/>
        <v>0</v>
      </c>
      <c r="N44" s="229"/>
    </row>
    <row r="45" spans="1:14" ht="23.1" customHeight="1">
      <c r="A45" s="201" t="s">
        <v>254</v>
      </c>
      <c r="B45" s="201"/>
      <c r="C45" s="201"/>
      <c r="D45" s="202"/>
      <c r="E45" s="239"/>
      <c r="F45" s="240"/>
      <c r="G45" s="230">
        <v>1.4999999999999999E-2</v>
      </c>
      <c r="H45" s="231"/>
      <c r="I45" s="242">
        <f t="shared" si="4"/>
        <v>0</v>
      </c>
      <c r="J45" s="243"/>
      <c r="K45" s="232"/>
      <c r="L45" s="233"/>
      <c r="M45" s="229">
        <f t="shared" si="6"/>
        <v>0</v>
      </c>
      <c r="N45" s="229"/>
    </row>
    <row r="46" spans="1:14" ht="29.25" customHeight="1">
      <c r="A46" s="201" t="s">
        <v>255</v>
      </c>
      <c r="B46" s="201"/>
      <c r="C46" s="201"/>
      <c r="D46" s="202"/>
      <c r="E46" s="239"/>
      <c r="F46" s="240"/>
      <c r="G46" s="230">
        <v>1.4999999999999999E-2</v>
      </c>
      <c r="H46" s="231"/>
      <c r="I46" s="242">
        <f t="shared" si="4"/>
        <v>0</v>
      </c>
      <c r="J46" s="243"/>
      <c r="K46" s="232"/>
      <c r="L46" s="233"/>
      <c r="M46" s="229">
        <f t="shared" si="6"/>
        <v>0</v>
      </c>
      <c r="N46" s="229"/>
    </row>
    <row r="47" spans="1:14" ht="23.1" customHeight="1">
      <c r="A47" s="241" t="s">
        <v>260</v>
      </c>
      <c r="B47" s="241"/>
      <c r="C47" s="241"/>
      <c r="D47" s="241"/>
      <c r="E47" s="247"/>
      <c r="F47" s="248"/>
      <c r="G47" s="246"/>
      <c r="H47" s="246"/>
      <c r="I47" s="244"/>
      <c r="J47" s="245"/>
      <c r="K47" s="246"/>
      <c r="L47" s="246"/>
      <c r="M47" s="234"/>
      <c r="N47" s="234"/>
    </row>
    <row r="48" spans="1:14" ht="23.1" customHeight="1">
      <c r="A48" s="201" t="s">
        <v>321</v>
      </c>
      <c r="B48" s="201"/>
      <c r="C48" s="201"/>
      <c r="D48" s="202"/>
      <c r="E48" s="239"/>
      <c r="F48" s="240"/>
      <c r="G48" s="230">
        <v>5.0000000000000001E-3</v>
      </c>
      <c r="H48" s="231"/>
      <c r="I48" s="242">
        <f t="shared" ref="I48:I50" si="9">$M$8*G48</f>
        <v>0</v>
      </c>
      <c r="J48" s="243"/>
      <c r="K48" s="232"/>
      <c r="L48" s="233"/>
      <c r="M48" s="229">
        <f t="shared" ref="M48:M52" si="10">$M$8*K48</f>
        <v>0</v>
      </c>
      <c r="N48" s="229"/>
    </row>
    <row r="49" spans="1:18" ht="29.25" customHeight="1">
      <c r="A49" s="201" t="s">
        <v>344</v>
      </c>
      <c r="B49" s="201"/>
      <c r="C49" s="201"/>
      <c r="D49" s="202"/>
      <c r="E49" s="239"/>
      <c r="F49" s="240"/>
      <c r="G49" s="230">
        <v>1.4999999999999999E-2</v>
      </c>
      <c r="H49" s="231"/>
      <c r="I49" s="242">
        <f t="shared" si="9"/>
        <v>0</v>
      </c>
      <c r="J49" s="243"/>
      <c r="K49" s="232"/>
      <c r="L49" s="233"/>
      <c r="M49" s="229">
        <f t="shared" si="10"/>
        <v>0</v>
      </c>
      <c r="N49" s="229"/>
    </row>
    <row r="50" spans="1:18" ht="23.1" customHeight="1">
      <c r="A50" s="201" t="s">
        <v>258</v>
      </c>
      <c r="B50" s="201"/>
      <c r="C50" s="201"/>
      <c r="D50" s="202"/>
      <c r="E50" s="239"/>
      <c r="F50" s="240"/>
      <c r="G50" s="230">
        <v>5.0000000000000001E-3</v>
      </c>
      <c r="H50" s="231"/>
      <c r="I50" s="242">
        <f t="shared" si="9"/>
        <v>0</v>
      </c>
      <c r="J50" s="243"/>
      <c r="K50" s="232"/>
      <c r="L50" s="233"/>
      <c r="M50" s="229">
        <f t="shared" si="10"/>
        <v>0</v>
      </c>
      <c r="N50" s="229"/>
    </row>
    <row r="51" spans="1:18" ht="23.1" customHeight="1">
      <c r="A51" s="201" t="s">
        <v>345</v>
      </c>
      <c r="B51" s="201"/>
      <c r="C51" s="201"/>
      <c r="D51" s="202"/>
      <c r="E51" s="239"/>
      <c r="F51" s="240"/>
      <c r="G51" s="230">
        <v>5.0000000000000001E-3</v>
      </c>
      <c r="H51" s="231"/>
      <c r="I51" s="242">
        <f t="shared" ref="I51" si="11">$M$8*G51</f>
        <v>0</v>
      </c>
      <c r="J51" s="243"/>
      <c r="K51" s="232"/>
      <c r="L51" s="233"/>
      <c r="M51" s="229">
        <f t="shared" si="10"/>
        <v>0</v>
      </c>
      <c r="N51" s="229"/>
    </row>
    <row r="52" spans="1:18" ht="23.1" customHeight="1">
      <c r="A52" s="203" t="s">
        <v>101</v>
      </c>
      <c r="B52" s="203"/>
      <c r="C52" s="203"/>
      <c r="D52" s="204"/>
      <c r="E52" s="239"/>
      <c r="F52" s="240"/>
      <c r="G52" s="250"/>
      <c r="H52" s="250"/>
      <c r="I52" s="242">
        <f t="shared" si="4"/>
        <v>0</v>
      </c>
      <c r="J52" s="243"/>
      <c r="K52" s="227"/>
      <c r="L52" s="227"/>
      <c r="M52" s="229">
        <f t="shared" si="10"/>
        <v>0</v>
      </c>
      <c r="N52" s="229"/>
    </row>
    <row r="53" spans="1:18" ht="6" customHeight="1">
      <c r="A53" s="47"/>
      <c r="B53" s="48"/>
      <c r="C53" s="48"/>
      <c r="D53" s="48"/>
      <c r="E53" s="48"/>
      <c r="F53" s="48"/>
      <c r="G53" s="48"/>
      <c r="H53" s="48"/>
      <c r="I53" s="106"/>
      <c r="J53" s="106"/>
      <c r="K53" s="49"/>
      <c r="L53" s="49"/>
      <c r="M53" s="106"/>
      <c r="N53" s="106"/>
      <c r="O53" s="48"/>
      <c r="P53" s="50"/>
      <c r="Q53" s="50"/>
      <c r="R53" s="50"/>
    </row>
    <row r="54" spans="1:18" ht="64.5" customHeight="1">
      <c r="A54" s="253" t="s">
        <v>92</v>
      </c>
      <c r="B54" s="253"/>
      <c r="C54" s="253"/>
      <c r="D54" s="253"/>
      <c r="E54" s="282"/>
      <c r="F54" s="282"/>
      <c r="G54" s="282"/>
      <c r="H54" s="282"/>
      <c r="I54" s="282"/>
      <c r="J54" s="282"/>
      <c r="K54" s="282"/>
      <c r="L54" s="282"/>
      <c r="M54" s="282"/>
      <c r="N54" s="282"/>
      <c r="O54" s="48"/>
      <c r="P54" s="50"/>
      <c r="Q54" s="50"/>
      <c r="R54" s="50"/>
    </row>
    <row r="55" spans="1:18" ht="9.9499999999999993" customHeight="1">
      <c r="A55" s="47"/>
      <c r="B55" s="48"/>
      <c r="C55" s="48"/>
      <c r="D55" s="48"/>
      <c r="E55" s="48"/>
      <c r="F55" s="48"/>
      <c r="G55" s="48"/>
      <c r="H55" s="48"/>
      <c r="I55" s="106"/>
      <c r="J55" s="106"/>
      <c r="K55" s="49"/>
      <c r="L55" s="49"/>
      <c r="M55" s="106"/>
      <c r="N55" s="106"/>
      <c r="O55" s="48"/>
      <c r="P55" s="50"/>
      <c r="Q55" s="50"/>
      <c r="R55" s="50"/>
    </row>
    <row r="56" spans="1:18" ht="23.1" customHeight="1">
      <c r="A56" s="249" t="s">
        <v>49</v>
      </c>
      <c r="B56" s="249"/>
      <c r="C56" s="249"/>
      <c r="D56" s="249"/>
      <c r="E56" s="304" t="s">
        <v>319</v>
      </c>
      <c r="F56" s="304"/>
      <c r="G56" s="298">
        <f>SUM(G58:H70)</f>
        <v>0.1</v>
      </c>
      <c r="H56" s="298"/>
      <c r="I56" s="297">
        <f>$M$8*G56</f>
        <v>0</v>
      </c>
      <c r="J56" s="297"/>
      <c r="K56" s="298">
        <f>SUM(K58:L71)</f>
        <v>0</v>
      </c>
      <c r="L56" s="298"/>
      <c r="M56" s="228">
        <f>$M$8*K56</f>
        <v>0</v>
      </c>
      <c r="N56" s="228"/>
    </row>
    <row r="57" spans="1:18" ht="6" customHeight="1">
      <c r="A57" s="39"/>
      <c r="B57" s="40"/>
      <c r="C57" s="40"/>
      <c r="D57" s="40"/>
      <c r="E57" s="40"/>
      <c r="F57" s="40"/>
      <c r="G57" s="40"/>
      <c r="H57" s="40"/>
      <c r="I57" s="105"/>
      <c r="J57" s="105"/>
      <c r="K57" s="41"/>
      <c r="L57" s="41"/>
      <c r="M57" s="105"/>
    </row>
    <row r="58" spans="1:18" ht="23.1" customHeight="1">
      <c r="A58" s="201" t="s">
        <v>261</v>
      </c>
      <c r="B58" s="201"/>
      <c r="C58" s="201"/>
      <c r="D58" s="201"/>
      <c r="E58" s="239"/>
      <c r="F58" s="240"/>
      <c r="G58" s="250">
        <v>1.4999999999999999E-2</v>
      </c>
      <c r="H58" s="250"/>
      <c r="I58" s="242">
        <f t="shared" ref="I58:I71" si="12">$M$8*G58</f>
        <v>0</v>
      </c>
      <c r="J58" s="243"/>
      <c r="K58" s="227"/>
      <c r="L58" s="227"/>
      <c r="M58" s="229">
        <f t="shared" ref="M58" si="13">$M$8*K58</f>
        <v>0</v>
      </c>
      <c r="N58" s="229"/>
    </row>
    <row r="59" spans="1:18" ht="23.1" customHeight="1">
      <c r="A59" s="201" t="s">
        <v>262</v>
      </c>
      <c r="B59" s="201"/>
      <c r="C59" s="201"/>
      <c r="D59" s="201"/>
      <c r="E59" s="239"/>
      <c r="F59" s="240"/>
      <c r="G59" s="250">
        <v>0.01</v>
      </c>
      <c r="H59" s="250"/>
      <c r="I59" s="242">
        <f t="shared" si="12"/>
        <v>0</v>
      </c>
      <c r="J59" s="243"/>
      <c r="K59" s="227"/>
      <c r="L59" s="227"/>
      <c r="M59" s="229">
        <f t="shared" ref="M59:M71" si="14">$M$8*K59</f>
        <v>0</v>
      </c>
      <c r="N59" s="229"/>
    </row>
    <row r="60" spans="1:18" ht="23.1" customHeight="1">
      <c r="A60" s="201" t="s">
        <v>263</v>
      </c>
      <c r="B60" s="201"/>
      <c r="C60" s="201"/>
      <c r="D60" s="201"/>
      <c r="E60" s="239"/>
      <c r="F60" s="240"/>
      <c r="G60" s="250">
        <v>5.0000000000000001E-3</v>
      </c>
      <c r="H60" s="250"/>
      <c r="I60" s="242">
        <f t="shared" si="12"/>
        <v>0</v>
      </c>
      <c r="J60" s="243"/>
      <c r="K60" s="227"/>
      <c r="L60" s="227"/>
      <c r="M60" s="229">
        <f t="shared" si="14"/>
        <v>0</v>
      </c>
      <c r="N60" s="229"/>
    </row>
    <row r="61" spans="1:18" ht="23.1" customHeight="1">
      <c r="A61" s="201" t="s">
        <v>264</v>
      </c>
      <c r="B61" s="201"/>
      <c r="C61" s="201"/>
      <c r="D61" s="202"/>
      <c r="E61" s="239"/>
      <c r="F61" s="240"/>
      <c r="G61" s="250">
        <v>1.4999999999999999E-2</v>
      </c>
      <c r="H61" s="250"/>
      <c r="I61" s="242">
        <f>$M$8*G61</f>
        <v>0</v>
      </c>
      <c r="J61" s="243"/>
      <c r="K61" s="227"/>
      <c r="L61" s="227"/>
      <c r="M61" s="229">
        <f t="shared" si="14"/>
        <v>0</v>
      </c>
      <c r="N61" s="229"/>
    </row>
    <row r="62" spans="1:18" ht="23.1" customHeight="1">
      <c r="A62" s="201" t="s">
        <v>346</v>
      </c>
      <c r="B62" s="201"/>
      <c r="C62" s="201"/>
      <c r="D62" s="202"/>
      <c r="E62" s="239"/>
      <c r="F62" s="240"/>
      <c r="G62" s="250">
        <v>0.01</v>
      </c>
      <c r="H62" s="250"/>
      <c r="I62" s="242">
        <f t="shared" ref="I62" si="15">$M$8*G62</f>
        <v>0</v>
      </c>
      <c r="J62" s="243"/>
      <c r="K62" s="232"/>
      <c r="L62" s="233"/>
      <c r="M62" s="229">
        <f t="shared" si="14"/>
        <v>0</v>
      </c>
      <c r="N62" s="229"/>
    </row>
    <row r="63" spans="1:18" ht="23.1" customHeight="1">
      <c r="A63" s="251" t="s">
        <v>267</v>
      </c>
      <c r="B63" s="251"/>
      <c r="C63" s="251"/>
      <c r="D63" s="251"/>
      <c r="E63" s="251"/>
      <c r="F63" s="252"/>
      <c r="G63" s="235"/>
      <c r="H63" s="236"/>
      <c r="I63" s="172"/>
      <c r="J63" s="173"/>
      <c r="K63" s="235"/>
      <c r="L63" s="236"/>
      <c r="M63" s="234"/>
      <c r="N63" s="234"/>
    </row>
    <row r="64" spans="1:18" ht="23.1" customHeight="1">
      <c r="A64" s="201" t="s">
        <v>347</v>
      </c>
      <c r="B64" s="201"/>
      <c r="C64" s="201"/>
      <c r="D64" s="202"/>
      <c r="E64" s="239"/>
      <c r="F64" s="240"/>
      <c r="G64" s="250">
        <v>0.01</v>
      </c>
      <c r="H64" s="250"/>
      <c r="I64" s="242">
        <f t="shared" ref="I64:I66" si="16">$M$8*G64</f>
        <v>0</v>
      </c>
      <c r="J64" s="243"/>
      <c r="K64" s="227"/>
      <c r="L64" s="227"/>
      <c r="M64" s="229">
        <f t="shared" si="14"/>
        <v>0</v>
      </c>
      <c r="N64" s="229"/>
    </row>
    <row r="65" spans="1:18" ht="23.1" customHeight="1">
      <c r="A65" s="201" t="s">
        <v>266</v>
      </c>
      <c r="B65" s="201"/>
      <c r="C65" s="201"/>
      <c r="D65" s="202"/>
      <c r="E65" s="239"/>
      <c r="F65" s="240"/>
      <c r="G65" s="250">
        <v>5.0000000000000001E-3</v>
      </c>
      <c r="H65" s="250"/>
      <c r="I65" s="242">
        <f t="shared" si="16"/>
        <v>0</v>
      </c>
      <c r="J65" s="243"/>
      <c r="K65" s="227"/>
      <c r="L65" s="227"/>
      <c r="M65" s="229">
        <f t="shared" si="14"/>
        <v>0</v>
      </c>
      <c r="N65" s="229"/>
    </row>
    <row r="66" spans="1:18" ht="23.1" customHeight="1">
      <c r="A66" s="201" t="s">
        <v>99</v>
      </c>
      <c r="B66" s="201"/>
      <c r="C66" s="201"/>
      <c r="D66" s="202"/>
      <c r="E66" s="239"/>
      <c r="F66" s="240"/>
      <c r="G66" s="250">
        <v>0.01</v>
      </c>
      <c r="H66" s="250"/>
      <c r="I66" s="242">
        <f t="shared" si="16"/>
        <v>0</v>
      </c>
      <c r="J66" s="243"/>
      <c r="K66" s="227"/>
      <c r="L66" s="227"/>
      <c r="M66" s="229">
        <f t="shared" si="14"/>
        <v>0</v>
      </c>
      <c r="N66" s="229"/>
    </row>
    <row r="67" spans="1:18" ht="23.1" customHeight="1">
      <c r="A67" s="201" t="s">
        <v>270</v>
      </c>
      <c r="B67" s="201"/>
      <c r="C67" s="201"/>
      <c r="D67" s="202"/>
      <c r="E67" s="239"/>
      <c r="F67" s="240"/>
      <c r="G67" s="250">
        <v>5.0000000000000001E-3</v>
      </c>
      <c r="H67" s="250"/>
      <c r="I67" s="242">
        <f>$M$8*G67</f>
        <v>0</v>
      </c>
      <c r="J67" s="243"/>
      <c r="K67" s="227"/>
      <c r="L67" s="227"/>
      <c r="M67" s="229">
        <f t="shared" si="14"/>
        <v>0</v>
      </c>
      <c r="N67" s="229"/>
    </row>
    <row r="68" spans="1:18" ht="23.1" customHeight="1">
      <c r="A68" s="251" t="s">
        <v>272</v>
      </c>
      <c r="B68" s="251"/>
      <c r="C68" s="251"/>
      <c r="D68" s="252"/>
      <c r="E68" s="168"/>
      <c r="F68" s="169"/>
      <c r="G68" s="235"/>
      <c r="H68" s="236"/>
      <c r="I68" s="172"/>
      <c r="J68" s="173"/>
      <c r="K68" s="235"/>
      <c r="L68" s="236"/>
      <c r="M68" s="234"/>
      <c r="N68" s="234"/>
    </row>
    <row r="69" spans="1:18" ht="23.1" customHeight="1">
      <c r="A69" s="201" t="s">
        <v>348</v>
      </c>
      <c r="B69" s="201"/>
      <c r="C69" s="201"/>
      <c r="D69" s="202"/>
      <c r="E69" s="239"/>
      <c r="F69" s="240"/>
      <c r="G69" s="250">
        <v>0.01</v>
      </c>
      <c r="H69" s="250"/>
      <c r="I69" s="242">
        <f t="shared" ref="I69" si="17">$M$8*G69</f>
        <v>0</v>
      </c>
      <c r="J69" s="243"/>
      <c r="K69" s="232"/>
      <c r="L69" s="233"/>
      <c r="M69" s="229">
        <f t="shared" si="14"/>
        <v>0</v>
      </c>
      <c r="N69" s="229"/>
    </row>
    <row r="70" spans="1:18" ht="23.1" customHeight="1">
      <c r="A70" s="201" t="s">
        <v>100</v>
      </c>
      <c r="B70" s="201"/>
      <c r="C70" s="201"/>
      <c r="D70" s="202"/>
      <c r="E70" s="239"/>
      <c r="F70" s="240"/>
      <c r="G70" s="250">
        <v>5.0000000000000001E-3</v>
      </c>
      <c r="H70" s="250"/>
      <c r="I70" s="242">
        <f t="shared" ref="I70" si="18">$M$8*G70</f>
        <v>0</v>
      </c>
      <c r="J70" s="243"/>
      <c r="K70" s="227"/>
      <c r="L70" s="227"/>
      <c r="M70" s="229">
        <f t="shared" si="14"/>
        <v>0</v>
      </c>
      <c r="N70" s="229"/>
    </row>
    <row r="71" spans="1:18" ht="23.1" customHeight="1">
      <c r="A71" s="203" t="s">
        <v>101</v>
      </c>
      <c r="B71" s="203"/>
      <c r="C71" s="203"/>
      <c r="D71" s="204"/>
      <c r="E71" s="239"/>
      <c r="F71" s="240"/>
      <c r="G71" s="250"/>
      <c r="H71" s="250"/>
      <c r="I71" s="242">
        <f t="shared" si="12"/>
        <v>0</v>
      </c>
      <c r="J71" s="243"/>
      <c r="K71" s="227"/>
      <c r="L71" s="227"/>
      <c r="M71" s="229">
        <f t="shared" si="14"/>
        <v>0</v>
      </c>
      <c r="N71" s="229"/>
    </row>
    <row r="72" spans="1:18" ht="8.1" customHeight="1">
      <c r="A72" s="47"/>
      <c r="B72" s="48"/>
      <c r="C72" s="48"/>
      <c r="D72" s="48"/>
      <c r="E72" s="48"/>
      <c r="F72" s="48"/>
      <c r="G72" s="48"/>
      <c r="H72" s="48"/>
      <c r="I72" s="106"/>
      <c r="J72" s="106"/>
      <c r="K72" s="49"/>
      <c r="L72" s="49"/>
      <c r="M72" s="106"/>
      <c r="N72" s="106"/>
      <c r="O72" s="48"/>
      <c r="P72" s="50"/>
      <c r="Q72" s="50"/>
      <c r="R72" s="50"/>
    </row>
    <row r="73" spans="1:18" ht="69.75" customHeight="1">
      <c r="A73" s="253" t="s">
        <v>92</v>
      </c>
      <c r="B73" s="253"/>
      <c r="C73" s="253"/>
      <c r="D73" s="253"/>
      <c r="E73" s="282"/>
      <c r="F73" s="282"/>
      <c r="G73" s="282"/>
      <c r="H73" s="282"/>
      <c r="I73" s="282"/>
      <c r="J73" s="282"/>
      <c r="K73" s="282"/>
      <c r="L73" s="282"/>
      <c r="M73" s="282"/>
      <c r="N73" s="282"/>
      <c r="O73" s="48"/>
      <c r="P73" s="50"/>
      <c r="Q73" s="50"/>
      <c r="R73" s="50"/>
    </row>
    <row r="74" spans="1:18" ht="9.9499999999999993" customHeight="1">
      <c r="A74" s="47"/>
      <c r="B74" s="48"/>
      <c r="C74" s="48"/>
      <c r="D74" s="48"/>
      <c r="E74" s="48"/>
      <c r="F74" s="48"/>
      <c r="G74" s="48"/>
      <c r="H74" s="48"/>
      <c r="I74" s="106"/>
      <c r="J74" s="106"/>
      <c r="K74" s="49"/>
      <c r="L74" s="49"/>
      <c r="M74" s="106"/>
      <c r="N74" s="106"/>
      <c r="O74" s="48"/>
      <c r="P74" s="50"/>
      <c r="Q74" s="50"/>
      <c r="R74" s="50"/>
    </row>
    <row r="75" spans="1:18" ht="23.1" customHeight="1">
      <c r="A75" s="249" t="s">
        <v>56</v>
      </c>
      <c r="B75" s="249"/>
      <c r="C75" s="249"/>
      <c r="D75" s="249"/>
      <c r="E75" s="304"/>
      <c r="F75" s="304"/>
      <c r="G75" s="298">
        <f>SUM(G77:H90)</f>
        <v>0.15</v>
      </c>
      <c r="H75" s="298"/>
      <c r="I75" s="297">
        <f>$M$8*G75</f>
        <v>0</v>
      </c>
      <c r="J75" s="297"/>
      <c r="K75" s="298">
        <f>SUM(K77:L91)</f>
        <v>0</v>
      </c>
      <c r="L75" s="298"/>
      <c r="M75" s="228">
        <f>$M$8*K75</f>
        <v>0</v>
      </c>
      <c r="N75" s="228"/>
    </row>
    <row r="76" spans="1:18" ht="5.0999999999999996" customHeight="1">
      <c r="A76" s="39"/>
      <c r="B76" s="40"/>
      <c r="C76" s="40"/>
      <c r="D76" s="40"/>
      <c r="E76" s="40"/>
      <c r="F76" s="40"/>
      <c r="G76" s="40"/>
      <c r="H76" s="40"/>
      <c r="I76" s="105"/>
      <c r="J76" s="105"/>
      <c r="K76" s="41"/>
      <c r="L76" s="41"/>
      <c r="M76" s="105"/>
    </row>
    <row r="77" spans="1:18" ht="23.1" customHeight="1">
      <c r="A77" s="251" t="s">
        <v>58</v>
      </c>
      <c r="B77" s="251"/>
      <c r="C77" s="251"/>
      <c r="D77" s="252"/>
      <c r="E77" s="247"/>
      <c r="F77" s="248"/>
      <c r="G77" s="246"/>
      <c r="H77" s="246"/>
      <c r="I77" s="244"/>
      <c r="J77" s="245"/>
      <c r="K77" s="246"/>
      <c r="L77" s="246"/>
      <c r="M77" s="234"/>
      <c r="N77" s="234"/>
    </row>
    <row r="78" spans="1:18" ht="27.75" customHeight="1">
      <c r="A78" s="201" t="s">
        <v>274</v>
      </c>
      <c r="B78" s="201"/>
      <c r="C78" s="201"/>
      <c r="D78" s="202"/>
      <c r="E78" s="239"/>
      <c r="F78" s="240"/>
      <c r="G78" s="250">
        <v>0.01</v>
      </c>
      <c r="H78" s="250"/>
      <c r="I78" s="242">
        <f t="shared" ref="I78:I81" si="19">$M$8*G78</f>
        <v>0</v>
      </c>
      <c r="J78" s="243"/>
      <c r="K78" s="232"/>
      <c r="L78" s="233"/>
      <c r="M78" s="229">
        <f t="shared" ref="M78:M91" si="20">$M$8*K78</f>
        <v>0</v>
      </c>
      <c r="N78" s="229"/>
    </row>
    <row r="79" spans="1:18" ht="23.1" customHeight="1">
      <c r="A79" s="201" t="s">
        <v>275</v>
      </c>
      <c r="B79" s="201"/>
      <c r="C79" s="201"/>
      <c r="D79" s="202"/>
      <c r="E79" s="239"/>
      <c r="F79" s="240"/>
      <c r="G79" s="250">
        <v>0.03</v>
      </c>
      <c r="H79" s="250"/>
      <c r="I79" s="242">
        <f t="shared" si="19"/>
        <v>0</v>
      </c>
      <c r="J79" s="243"/>
      <c r="K79" s="232"/>
      <c r="L79" s="233"/>
      <c r="M79" s="229">
        <f t="shared" si="20"/>
        <v>0</v>
      </c>
      <c r="N79" s="229"/>
    </row>
    <row r="80" spans="1:18" ht="23.1" customHeight="1">
      <c r="A80" s="201" t="s">
        <v>276</v>
      </c>
      <c r="B80" s="201"/>
      <c r="C80" s="201"/>
      <c r="D80" s="202"/>
      <c r="E80" s="239"/>
      <c r="F80" s="240"/>
      <c r="G80" s="250">
        <v>0.02</v>
      </c>
      <c r="H80" s="250"/>
      <c r="I80" s="242">
        <f t="shared" si="19"/>
        <v>0</v>
      </c>
      <c r="J80" s="243"/>
      <c r="K80" s="232"/>
      <c r="L80" s="233"/>
      <c r="M80" s="229">
        <f t="shared" si="20"/>
        <v>0</v>
      </c>
      <c r="N80" s="229"/>
    </row>
    <row r="81" spans="1:14" ht="23.1" customHeight="1">
      <c r="A81" s="201" t="s">
        <v>325</v>
      </c>
      <c r="B81" s="201"/>
      <c r="C81" s="201"/>
      <c r="D81" s="202"/>
      <c r="E81" s="239"/>
      <c r="F81" s="240"/>
      <c r="G81" s="250">
        <v>0.02</v>
      </c>
      <c r="H81" s="250"/>
      <c r="I81" s="242">
        <f t="shared" si="19"/>
        <v>0</v>
      </c>
      <c r="J81" s="243"/>
      <c r="K81" s="232"/>
      <c r="L81" s="233"/>
      <c r="M81" s="229">
        <f t="shared" si="20"/>
        <v>0</v>
      </c>
      <c r="N81" s="229"/>
    </row>
    <row r="82" spans="1:14" ht="23.1" customHeight="1">
      <c r="A82" s="251" t="s">
        <v>59</v>
      </c>
      <c r="B82" s="251"/>
      <c r="C82" s="251"/>
      <c r="D82" s="252"/>
      <c r="E82" s="247"/>
      <c r="F82" s="248"/>
      <c r="G82" s="246"/>
      <c r="H82" s="246"/>
      <c r="I82" s="244"/>
      <c r="J82" s="245"/>
      <c r="K82" s="246"/>
      <c r="L82" s="246"/>
      <c r="M82" s="234"/>
      <c r="N82" s="234"/>
    </row>
    <row r="83" spans="1:14" ht="23.1" customHeight="1">
      <c r="A83" s="201" t="s">
        <v>277</v>
      </c>
      <c r="B83" s="201"/>
      <c r="C83" s="201"/>
      <c r="D83" s="202"/>
      <c r="E83" s="239"/>
      <c r="F83" s="240"/>
      <c r="G83" s="250">
        <v>0.01</v>
      </c>
      <c r="H83" s="250"/>
      <c r="I83" s="242">
        <f>$M$8*G83</f>
        <v>0</v>
      </c>
      <c r="J83" s="243"/>
      <c r="K83" s="232"/>
      <c r="L83" s="233"/>
      <c r="M83" s="229">
        <f t="shared" si="20"/>
        <v>0</v>
      </c>
      <c r="N83" s="229"/>
    </row>
    <row r="84" spans="1:14" ht="23.1" customHeight="1">
      <c r="A84" s="201" t="s">
        <v>323</v>
      </c>
      <c r="B84" s="201"/>
      <c r="C84" s="201"/>
      <c r="D84" s="202"/>
      <c r="E84" s="239"/>
      <c r="F84" s="240"/>
      <c r="G84" s="250">
        <v>0.01</v>
      </c>
      <c r="H84" s="250"/>
      <c r="I84" s="242">
        <f>$M$8*G84</f>
        <v>0</v>
      </c>
      <c r="J84" s="243"/>
      <c r="K84" s="232"/>
      <c r="L84" s="233"/>
      <c r="M84" s="229">
        <f t="shared" si="20"/>
        <v>0</v>
      </c>
      <c r="N84" s="229"/>
    </row>
    <row r="85" spans="1:14" ht="23.1" customHeight="1">
      <c r="A85" s="170" t="s">
        <v>210</v>
      </c>
      <c r="B85" s="170"/>
      <c r="C85" s="170"/>
      <c r="D85" s="171"/>
      <c r="E85" s="247"/>
      <c r="F85" s="248"/>
      <c r="G85" s="246"/>
      <c r="H85" s="246"/>
      <c r="I85" s="244"/>
      <c r="J85" s="245"/>
      <c r="K85" s="246"/>
      <c r="L85" s="246"/>
      <c r="M85" s="234"/>
      <c r="N85" s="234"/>
    </row>
    <row r="86" spans="1:14" ht="23.1" customHeight="1">
      <c r="A86" s="201" t="s">
        <v>283</v>
      </c>
      <c r="B86" s="201"/>
      <c r="C86" s="201"/>
      <c r="D86" s="202"/>
      <c r="E86" s="239"/>
      <c r="F86" s="240"/>
      <c r="G86" s="250">
        <v>0.01</v>
      </c>
      <c r="H86" s="250"/>
      <c r="I86" s="242">
        <f t="shared" ref="I86:I90" si="21">$M$8*G86</f>
        <v>0</v>
      </c>
      <c r="J86" s="243"/>
      <c r="K86" s="232"/>
      <c r="L86" s="233"/>
      <c r="M86" s="229">
        <f t="shared" si="20"/>
        <v>0</v>
      </c>
      <c r="N86" s="229"/>
    </row>
    <row r="87" spans="1:14" ht="23.1" customHeight="1">
      <c r="A87" s="145" t="s">
        <v>279</v>
      </c>
      <c r="B87" s="145"/>
      <c r="C87" s="145"/>
      <c r="D87" s="146"/>
      <c r="E87" s="239"/>
      <c r="F87" s="240"/>
      <c r="G87" s="250">
        <v>0.01</v>
      </c>
      <c r="H87" s="250"/>
      <c r="I87" s="242">
        <f t="shared" si="21"/>
        <v>0</v>
      </c>
      <c r="J87" s="243"/>
      <c r="K87" s="232"/>
      <c r="L87" s="233"/>
      <c r="M87" s="229">
        <f t="shared" si="20"/>
        <v>0</v>
      </c>
      <c r="N87" s="229"/>
    </row>
    <row r="88" spans="1:14" ht="23.1" customHeight="1">
      <c r="A88" s="201" t="s">
        <v>280</v>
      </c>
      <c r="B88" s="201"/>
      <c r="C88" s="201"/>
      <c r="D88" s="202"/>
      <c r="E88" s="239"/>
      <c r="F88" s="240"/>
      <c r="G88" s="250">
        <v>0.01</v>
      </c>
      <c r="H88" s="250"/>
      <c r="I88" s="242">
        <f t="shared" si="21"/>
        <v>0</v>
      </c>
      <c r="J88" s="243"/>
      <c r="K88" s="232"/>
      <c r="L88" s="233"/>
      <c r="M88" s="229">
        <f t="shared" si="20"/>
        <v>0</v>
      </c>
      <c r="N88" s="229"/>
    </row>
    <row r="89" spans="1:14" ht="23.1" customHeight="1">
      <c r="A89" s="145" t="s">
        <v>281</v>
      </c>
      <c r="B89" s="145"/>
      <c r="C89" s="145"/>
      <c r="D89" s="146"/>
      <c r="E89" s="239"/>
      <c r="F89" s="240"/>
      <c r="G89" s="250">
        <v>0.01</v>
      </c>
      <c r="H89" s="250"/>
      <c r="I89" s="242">
        <f t="shared" si="21"/>
        <v>0</v>
      </c>
      <c r="J89" s="243"/>
      <c r="K89" s="232"/>
      <c r="L89" s="233"/>
      <c r="M89" s="229">
        <f t="shared" si="20"/>
        <v>0</v>
      </c>
      <c r="N89" s="229"/>
    </row>
    <row r="90" spans="1:14" ht="23.1" customHeight="1">
      <c r="A90" s="201" t="s">
        <v>282</v>
      </c>
      <c r="B90" s="201"/>
      <c r="C90" s="201"/>
      <c r="D90" s="202"/>
      <c r="E90" s="239"/>
      <c r="F90" s="240"/>
      <c r="G90" s="250">
        <v>0.01</v>
      </c>
      <c r="H90" s="250"/>
      <c r="I90" s="242">
        <f t="shared" si="21"/>
        <v>0</v>
      </c>
      <c r="J90" s="243"/>
      <c r="K90" s="232"/>
      <c r="L90" s="233"/>
      <c r="M90" s="229">
        <f t="shared" si="20"/>
        <v>0</v>
      </c>
      <c r="N90" s="229"/>
    </row>
    <row r="91" spans="1:14" ht="23.1" customHeight="1">
      <c r="A91" s="203" t="s">
        <v>101</v>
      </c>
      <c r="B91" s="203"/>
      <c r="C91" s="203"/>
      <c r="D91" s="204"/>
      <c r="E91" s="239"/>
      <c r="F91" s="240"/>
      <c r="G91" s="250"/>
      <c r="H91" s="250"/>
      <c r="I91" s="242">
        <f>$M$8*G91</f>
        <v>0</v>
      </c>
      <c r="J91" s="243"/>
      <c r="K91" s="227"/>
      <c r="L91" s="227"/>
      <c r="M91" s="229">
        <f t="shared" si="20"/>
        <v>0</v>
      </c>
      <c r="N91" s="229"/>
    </row>
    <row r="92" spans="1:14" ht="6" customHeight="1">
      <c r="A92" s="39"/>
      <c r="B92" s="40"/>
      <c r="C92" s="40"/>
      <c r="D92" s="40"/>
      <c r="E92" s="48"/>
      <c r="F92" s="48"/>
      <c r="G92" s="48"/>
      <c r="H92" s="48"/>
      <c r="I92" s="106"/>
      <c r="J92" s="106"/>
      <c r="K92" s="49"/>
      <c r="L92" s="49"/>
      <c r="M92" s="106"/>
      <c r="N92" s="106"/>
    </row>
    <row r="93" spans="1:14" ht="69.95" customHeight="1">
      <c r="A93" s="253" t="s">
        <v>92</v>
      </c>
      <c r="B93" s="253"/>
      <c r="C93" s="253"/>
      <c r="D93" s="253"/>
      <c r="E93" s="282"/>
      <c r="F93" s="282"/>
      <c r="G93" s="282"/>
      <c r="H93" s="282"/>
      <c r="I93" s="282"/>
      <c r="J93" s="282"/>
      <c r="K93" s="282"/>
      <c r="L93" s="282"/>
      <c r="M93" s="282"/>
      <c r="N93" s="282"/>
    </row>
    <row r="94" spans="1:14" ht="9.9499999999999993" customHeight="1">
      <c r="A94" s="39"/>
      <c r="B94" s="40"/>
      <c r="C94" s="40"/>
      <c r="D94" s="40"/>
      <c r="E94" s="40"/>
      <c r="F94" s="40"/>
      <c r="G94" s="40"/>
      <c r="H94" s="40"/>
      <c r="I94" s="105"/>
      <c r="J94" s="105"/>
      <c r="K94" s="220"/>
      <c r="L94" s="220"/>
      <c r="M94" s="105"/>
    </row>
    <row r="95" spans="1:14" ht="23.1" customHeight="1">
      <c r="A95" s="249" t="s">
        <v>311</v>
      </c>
      <c r="B95" s="249"/>
      <c r="C95" s="249"/>
      <c r="D95" s="249"/>
      <c r="E95" s="304" t="s">
        <v>316</v>
      </c>
      <c r="F95" s="304"/>
      <c r="G95" s="298">
        <f>SUM(G97:H116)</f>
        <v>0.12</v>
      </c>
      <c r="H95" s="298"/>
      <c r="I95" s="297">
        <f>$M$8*G95</f>
        <v>0</v>
      </c>
      <c r="J95" s="297"/>
      <c r="K95" s="298">
        <f>SUM(K97:L117)</f>
        <v>0</v>
      </c>
      <c r="L95" s="298"/>
      <c r="M95" s="228">
        <f>$M$8*K95</f>
        <v>0</v>
      </c>
      <c r="N95" s="228"/>
    </row>
    <row r="96" spans="1:14" ht="5.0999999999999996" customHeight="1">
      <c r="A96" s="39"/>
      <c r="B96" s="40"/>
      <c r="C96" s="40"/>
      <c r="D96" s="40"/>
      <c r="E96" s="48"/>
      <c r="F96" s="48"/>
      <c r="G96" s="48"/>
      <c r="H96" s="48"/>
      <c r="I96" s="106"/>
      <c r="J96" s="106"/>
      <c r="K96" s="49"/>
      <c r="L96" s="49"/>
      <c r="M96" s="106"/>
      <c r="N96" s="106"/>
    </row>
    <row r="97" spans="1:14" ht="23.1" customHeight="1">
      <c r="A97" s="201" t="s">
        <v>312</v>
      </c>
      <c r="B97" s="201"/>
      <c r="C97" s="201"/>
      <c r="D97" s="202"/>
      <c r="E97" s="239"/>
      <c r="F97" s="240"/>
      <c r="G97" s="237">
        <v>5.0000000000000001E-3</v>
      </c>
      <c r="H97" s="238"/>
      <c r="I97" s="340" t="s">
        <v>343</v>
      </c>
      <c r="J97" s="341"/>
      <c r="K97" s="232"/>
      <c r="L97" s="233"/>
      <c r="M97" s="223">
        <f t="shared" ref="M97" si="22">$M$8*K97</f>
        <v>0</v>
      </c>
      <c r="N97" s="224"/>
    </row>
    <row r="98" spans="1:14" ht="23.1" customHeight="1">
      <c r="A98" s="201" t="s">
        <v>53</v>
      </c>
      <c r="B98" s="201"/>
      <c r="C98" s="201"/>
      <c r="D98" s="202"/>
      <c r="E98" s="239"/>
      <c r="F98" s="240"/>
      <c r="G98" s="237">
        <v>5.0000000000000001E-3</v>
      </c>
      <c r="H98" s="238"/>
      <c r="I98" s="302" t="s">
        <v>343</v>
      </c>
      <c r="J98" s="303"/>
      <c r="K98" s="232"/>
      <c r="L98" s="233"/>
      <c r="M98" s="223">
        <f t="shared" ref="M98:M117" si="23">$M$8*K98</f>
        <v>0</v>
      </c>
      <c r="N98" s="224"/>
    </row>
    <row r="99" spans="1:14" ht="23.1" customHeight="1">
      <c r="A99" s="201" t="s">
        <v>313</v>
      </c>
      <c r="B99" s="201"/>
      <c r="C99" s="201"/>
      <c r="D99" s="202"/>
      <c r="E99" s="239"/>
      <c r="F99" s="240"/>
      <c r="G99" s="237">
        <v>5.0000000000000001E-3</v>
      </c>
      <c r="H99" s="238"/>
      <c r="I99" s="302" t="s">
        <v>343</v>
      </c>
      <c r="J99" s="303"/>
      <c r="K99" s="232"/>
      <c r="L99" s="233"/>
      <c r="M99" s="223">
        <f t="shared" si="23"/>
        <v>0</v>
      </c>
      <c r="N99" s="224"/>
    </row>
    <row r="100" spans="1:14" ht="23.1" customHeight="1">
      <c r="A100" s="201" t="s">
        <v>324</v>
      </c>
      <c r="B100" s="201"/>
      <c r="C100" s="201"/>
      <c r="D100" s="202"/>
      <c r="E100" s="239"/>
      <c r="F100" s="240"/>
      <c r="G100" s="237">
        <v>5.0000000000000001E-3</v>
      </c>
      <c r="H100" s="238"/>
      <c r="I100" s="302" t="s">
        <v>343</v>
      </c>
      <c r="J100" s="303"/>
      <c r="K100" s="232"/>
      <c r="L100" s="233"/>
      <c r="M100" s="223">
        <f t="shared" si="23"/>
        <v>0</v>
      </c>
      <c r="N100" s="224"/>
    </row>
    <row r="101" spans="1:14" ht="23.1" customHeight="1">
      <c r="A101" s="251" t="s">
        <v>212</v>
      </c>
      <c r="B101" s="251"/>
      <c r="C101" s="251"/>
      <c r="D101" s="251"/>
      <c r="E101" s="251"/>
      <c r="F101" s="337"/>
      <c r="G101" s="300"/>
      <c r="H101" s="301"/>
      <c r="I101" s="244"/>
      <c r="J101" s="245"/>
      <c r="K101" s="300"/>
      <c r="L101" s="301"/>
      <c r="M101" s="221"/>
      <c r="N101" s="222"/>
    </row>
    <row r="102" spans="1:14" ht="23.1" customHeight="1">
      <c r="A102" s="201" t="s">
        <v>301</v>
      </c>
      <c r="B102" s="201"/>
      <c r="C102" s="201"/>
      <c r="D102" s="202"/>
      <c r="E102" s="239"/>
      <c r="F102" s="240"/>
      <c r="G102" s="237">
        <v>0.01</v>
      </c>
      <c r="H102" s="238"/>
      <c r="I102" s="302" t="s">
        <v>343</v>
      </c>
      <c r="J102" s="303"/>
      <c r="K102" s="227"/>
      <c r="L102" s="227"/>
      <c r="M102" s="223">
        <f t="shared" si="23"/>
        <v>0</v>
      </c>
      <c r="N102" s="224"/>
    </row>
    <row r="103" spans="1:14" ht="23.1" customHeight="1">
      <c r="A103" s="201" t="s">
        <v>302</v>
      </c>
      <c r="B103" s="201"/>
      <c r="C103" s="201"/>
      <c r="D103" s="202"/>
      <c r="E103" s="239"/>
      <c r="F103" s="240"/>
      <c r="G103" s="237">
        <v>0.01</v>
      </c>
      <c r="H103" s="238"/>
      <c r="I103" s="302" t="s">
        <v>343</v>
      </c>
      <c r="J103" s="303"/>
      <c r="K103" s="227"/>
      <c r="L103" s="227"/>
      <c r="M103" s="223">
        <f t="shared" si="23"/>
        <v>0</v>
      </c>
      <c r="N103" s="224"/>
    </row>
    <row r="104" spans="1:14" ht="23.1" customHeight="1">
      <c r="A104" s="241" t="s">
        <v>11</v>
      </c>
      <c r="B104" s="241"/>
      <c r="C104" s="241"/>
      <c r="D104" s="336"/>
      <c r="E104" s="247"/>
      <c r="F104" s="248"/>
      <c r="G104" s="300"/>
      <c r="H104" s="301"/>
      <c r="I104" s="244"/>
      <c r="J104" s="245"/>
      <c r="K104" s="300"/>
      <c r="L104" s="301"/>
      <c r="M104" s="221"/>
      <c r="N104" s="222"/>
    </row>
    <row r="105" spans="1:14" ht="23.1" customHeight="1">
      <c r="A105" s="145" t="s">
        <v>303</v>
      </c>
      <c r="B105" s="145"/>
      <c r="C105" s="145"/>
      <c r="D105" s="146"/>
      <c r="E105" s="239"/>
      <c r="F105" s="240"/>
      <c r="G105" s="237">
        <v>0.01</v>
      </c>
      <c r="H105" s="238"/>
      <c r="I105" s="302" t="s">
        <v>343</v>
      </c>
      <c r="J105" s="303"/>
      <c r="K105" s="227"/>
      <c r="L105" s="227"/>
      <c r="M105" s="223">
        <f t="shared" si="23"/>
        <v>0</v>
      </c>
      <c r="N105" s="224"/>
    </row>
    <row r="106" spans="1:14" ht="23.1" customHeight="1">
      <c r="A106" s="201" t="s">
        <v>304</v>
      </c>
      <c r="B106" s="201"/>
      <c r="C106" s="201"/>
      <c r="D106" s="202"/>
      <c r="E106" s="239"/>
      <c r="F106" s="240"/>
      <c r="G106" s="237">
        <v>0.01</v>
      </c>
      <c r="H106" s="238"/>
      <c r="I106" s="302" t="s">
        <v>343</v>
      </c>
      <c r="J106" s="303"/>
      <c r="K106" s="227"/>
      <c r="L106" s="227"/>
      <c r="M106" s="223">
        <f t="shared" si="23"/>
        <v>0</v>
      </c>
      <c r="N106" s="224"/>
    </row>
    <row r="107" spans="1:14" ht="23.1" customHeight="1">
      <c r="A107" s="251" t="s">
        <v>305</v>
      </c>
      <c r="B107" s="251"/>
      <c r="C107" s="251"/>
      <c r="D107" s="252"/>
      <c r="E107" s="247"/>
      <c r="F107" s="248"/>
      <c r="G107" s="300"/>
      <c r="H107" s="301"/>
      <c r="I107" s="244"/>
      <c r="J107" s="245"/>
      <c r="K107" s="300"/>
      <c r="L107" s="301"/>
      <c r="M107" s="221"/>
      <c r="N107" s="222"/>
    </row>
    <row r="108" spans="1:14" ht="23.1" customHeight="1">
      <c r="A108" s="145" t="s">
        <v>278</v>
      </c>
      <c r="B108" s="145"/>
      <c r="C108" s="145"/>
      <c r="D108" s="146"/>
      <c r="E108" s="239"/>
      <c r="F108" s="240"/>
      <c r="G108" s="237">
        <v>0.01</v>
      </c>
      <c r="H108" s="238"/>
      <c r="I108" s="302" t="s">
        <v>343</v>
      </c>
      <c r="J108" s="303"/>
      <c r="K108" s="227"/>
      <c r="L108" s="227"/>
      <c r="M108" s="223">
        <f t="shared" si="23"/>
        <v>0</v>
      </c>
      <c r="N108" s="224"/>
    </row>
    <row r="109" spans="1:14" ht="23.1" customHeight="1">
      <c r="A109" s="145" t="s">
        <v>306</v>
      </c>
      <c r="B109" s="145"/>
      <c r="C109" s="145"/>
      <c r="D109" s="146"/>
      <c r="E109" s="239"/>
      <c r="F109" s="240"/>
      <c r="G109" s="237">
        <v>0.01</v>
      </c>
      <c r="H109" s="238"/>
      <c r="I109" s="302" t="s">
        <v>343</v>
      </c>
      <c r="J109" s="303"/>
      <c r="K109" s="227"/>
      <c r="L109" s="227"/>
      <c r="M109" s="223">
        <f t="shared" si="23"/>
        <v>0</v>
      </c>
      <c r="N109" s="224"/>
    </row>
    <row r="110" spans="1:14" ht="32.25" customHeight="1">
      <c r="A110" s="201" t="s">
        <v>307</v>
      </c>
      <c r="B110" s="201"/>
      <c r="C110" s="201"/>
      <c r="D110" s="202"/>
      <c r="E110" s="239"/>
      <c r="F110" s="240"/>
      <c r="G110" s="237">
        <v>5.0000000000000001E-3</v>
      </c>
      <c r="H110" s="238"/>
      <c r="I110" s="302" t="s">
        <v>343</v>
      </c>
      <c r="J110" s="303"/>
      <c r="K110" s="232"/>
      <c r="L110" s="233"/>
      <c r="M110" s="223">
        <f t="shared" si="23"/>
        <v>0</v>
      </c>
      <c r="N110" s="224"/>
    </row>
    <row r="111" spans="1:14" ht="23.1" customHeight="1">
      <c r="A111" s="251" t="s">
        <v>18</v>
      </c>
      <c r="B111" s="251"/>
      <c r="C111" s="251"/>
      <c r="D111" s="252"/>
      <c r="E111" s="247"/>
      <c r="F111" s="248"/>
      <c r="G111" s="300"/>
      <c r="H111" s="301"/>
      <c r="I111" s="244"/>
      <c r="J111" s="245"/>
      <c r="K111" s="300"/>
      <c r="L111" s="301"/>
      <c r="M111" s="221"/>
      <c r="N111" s="222"/>
    </row>
    <row r="112" spans="1:14" ht="23.1" customHeight="1">
      <c r="A112" s="201" t="s">
        <v>308</v>
      </c>
      <c r="B112" s="201"/>
      <c r="C112" s="201"/>
      <c r="D112" s="202"/>
      <c r="E112" s="239"/>
      <c r="F112" s="240"/>
      <c r="G112" s="237">
        <v>0.01</v>
      </c>
      <c r="H112" s="238"/>
      <c r="I112" s="302" t="s">
        <v>343</v>
      </c>
      <c r="J112" s="303"/>
      <c r="K112" s="227"/>
      <c r="L112" s="227"/>
      <c r="M112" s="223">
        <f t="shared" si="23"/>
        <v>0</v>
      </c>
      <c r="N112" s="224"/>
    </row>
    <row r="113" spans="1:14" ht="23.1" customHeight="1">
      <c r="A113" s="201" t="s">
        <v>309</v>
      </c>
      <c r="B113" s="201"/>
      <c r="C113" s="201"/>
      <c r="D113" s="202"/>
      <c r="E113" s="239"/>
      <c r="F113" s="240"/>
      <c r="G113" s="237">
        <v>0.01</v>
      </c>
      <c r="H113" s="238"/>
      <c r="I113" s="302" t="s">
        <v>343</v>
      </c>
      <c r="J113" s="303"/>
      <c r="K113" s="227"/>
      <c r="L113" s="227"/>
      <c r="M113" s="223">
        <f t="shared" si="23"/>
        <v>0</v>
      </c>
      <c r="N113" s="224"/>
    </row>
    <row r="114" spans="1:14" ht="38.25" customHeight="1">
      <c r="A114" s="241" t="s">
        <v>310</v>
      </c>
      <c r="B114" s="241"/>
      <c r="C114" s="241"/>
      <c r="D114" s="336"/>
      <c r="E114" s="239"/>
      <c r="F114" s="240"/>
      <c r="G114" s="237">
        <v>0.01</v>
      </c>
      <c r="H114" s="238"/>
      <c r="I114" s="242">
        <f t="shared" ref="I114:I117" si="24">$M$8*G114</f>
        <v>0</v>
      </c>
      <c r="J114" s="243"/>
      <c r="K114" s="227"/>
      <c r="L114" s="227"/>
      <c r="M114" s="223">
        <f t="shared" si="23"/>
        <v>0</v>
      </c>
      <c r="N114" s="224"/>
    </row>
    <row r="115" spans="1:14" ht="23.1" customHeight="1">
      <c r="A115" s="251" t="s">
        <v>341</v>
      </c>
      <c r="B115" s="251"/>
      <c r="C115" s="251"/>
      <c r="D115" s="251"/>
      <c r="E115" s="247"/>
      <c r="F115" s="248"/>
      <c r="G115" s="300"/>
      <c r="H115" s="301"/>
      <c r="I115" s="244"/>
      <c r="J115" s="245"/>
      <c r="K115" s="225"/>
      <c r="L115" s="226"/>
      <c r="M115" s="221"/>
      <c r="N115" s="222"/>
    </row>
    <row r="116" spans="1:14" ht="23.1" customHeight="1">
      <c r="A116" s="201" t="s">
        <v>342</v>
      </c>
      <c r="B116" s="201"/>
      <c r="C116" s="201"/>
      <c r="D116" s="202"/>
      <c r="E116" s="239"/>
      <c r="F116" s="240"/>
      <c r="G116" s="237">
        <v>5.0000000000000001E-3</v>
      </c>
      <c r="H116" s="238"/>
      <c r="I116" s="242">
        <f t="shared" si="24"/>
        <v>0</v>
      </c>
      <c r="J116" s="243"/>
      <c r="K116" s="232"/>
      <c r="L116" s="233"/>
      <c r="M116" s="223">
        <f t="shared" si="23"/>
        <v>0</v>
      </c>
      <c r="N116" s="224"/>
    </row>
    <row r="117" spans="1:14" ht="23.1" customHeight="1">
      <c r="A117" s="203" t="s">
        <v>101</v>
      </c>
      <c r="B117" s="203"/>
      <c r="C117" s="203"/>
      <c r="D117" s="204"/>
      <c r="E117" s="239"/>
      <c r="F117" s="240"/>
      <c r="G117" s="250"/>
      <c r="H117" s="250"/>
      <c r="I117" s="242">
        <f t="shared" si="24"/>
        <v>0</v>
      </c>
      <c r="J117" s="243"/>
      <c r="K117" s="227"/>
      <c r="L117" s="227"/>
      <c r="M117" s="223">
        <f t="shared" si="23"/>
        <v>0</v>
      </c>
      <c r="N117" s="224"/>
    </row>
    <row r="118" spans="1:14" ht="6" customHeight="1">
      <c r="A118" s="51"/>
      <c r="B118" s="46"/>
      <c r="C118" s="46"/>
      <c r="D118" s="46"/>
      <c r="E118" s="45"/>
      <c r="F118" s="45"/>
      <c r="G118" s="52"/>
      <c r="H118" s="52"/>
      <c r="I118" s="53"/>
      <c r="J118" s="53"/>
      <c r="K118" s="54"/>
      <c r="L118" s="54"/>
      <c r="M118" s="55"/>
      <c r="N118" s="55"/>
    </row>
    <row r="119" spans="1:14" ht="75" customHeight="1">
      <c r="A119" s="253" t="s">
        <v>92</v>
      </c>
      <c r="B119" s="253"/>
      <c r="C119" s="253"/>
      <c r="D119" s="253"/>
      <c r="E119" s="282"/>
      <c r="F119" s="282"/>
      <c r="G119" s="282"/>
      <c r="H119" s="282"/>
      <c r="I119" s="282"/>
      <c r="J119" s="282"/>
      <c r="K119" s="282"/>
      <c r="L119" s="282"/>
      <c r="M119" s="282"/>
      <c r="N119" s="282"/>
    </row>
    <row r="120" spans="1:14" ht="9.9499999999999993" customHeight="1">
      <c r="A120" s="39"/>
      <c r="B120" s="40"/>
      <c r="C120" s="40"/>
      <c r="D120" s="40"/>
      <c r="E120" s="40"/>
      <c r="F120" s="40"/>
      <c r="G120" s="40"/>
      <c r="H120" s="40"/>
      <c r="I120" s="105"/>
      <c r="J120" s="105"/>
      <c r="K120" s="41"/>
      <c r="L120" s="41"/>
      <c r="M120" s="105"/>
    </row>
    <row r="121" spans="1:14" ht="23.1" customHeight="1">
      <c r="A121" s="249" t="s">
        <v>326</v>
      </c>
      <c r="B121" s="249"/>
      <c r="C121" s="249"/>
      <c r="D121" s="249"/>
      <c r="E121" s="304" t="s">
        <v>316</v>
      </c>
      <c r="F121" s="304"/>
      <c r="G121" s="298">
        <f>SUM(G123:H130)</f>
        <v>0.1</v>
      </c>
      <c r="H121" s="298"/>
      <c r="I121" s="297">
        <f>$M$8*G121</f>
        <v>0</v>
      </c>
      <c r="J121" s="297"/>
      <c r="K121" s="298">
        <f>SUM(K123:L131)</f>
        <v>0</v>
      </c>
      <c r="L121" s="298"/>
      <c r="M121" s="228">
        <f>$M$8*K121</f>
        <v>0</v>
      </c>
      <c r="N121" s="228"/>
    </row>
    <row r="122" spans="1:14" ht="5.0999999999999996" customHeight="1">
      <c r="A122" s="39"/>
      <c r="B122" s="40"/>
      <c r="C122" s="40"/>
      <c r="D122" s="40"/>
      <c r="E122" s="48"/>
      <c r="F122" s="48"/>
      <c r="G122" s="48"/>
      <c r="H122" s="48"/>
      <c r="I122" s="106"/>
      <c r="J122" s="106"/>
      <c r="K122" s="49"/>
      <c r="L122" s="49"/>
      <c r="M122" s="106"/>
      <c r="N122" s="106"/>
    </row>
    <row r="123" spans="1:14" ht="23.1" customHeight="1">
      <c r="A123" s="201" t="s">
        <v>300</v>
      </c>
      <c r="B123" s="201"/>
      <c r="C123" s="201"/>
      <c r="D123" s="202"/>
      <c r="E123" s="239"/>
      <c r="F123" s="240"/>
      <c r="G123" s="237">
        <v>0.02</v>
      </c>
      <c r="H123" s="238"/>
      <c r="I123" s="242">
        <f>$M$8*G123</f>
        <v>0</v>
      </c>
      <c r="J123" s="243"/>
      <c r="K123" s="227"/>
      <c r="L123" s="227"/>
      <c r="M123" s="223">
        <f>$M$8*K123</f>
        <v>0</v>
      </c>
      <c r="N123" s="224"/>
    </row>
    <row r="124" spans="1:14" ht="23.1" customHeight="1">
      <c r="A124" s="170" t="s">
        <v>15</v>
      </c>
      <c r="B124" s="166"/>
      <c r="C124" s="166"/>
      <c r="D124" s="167"/>
      <c r="E124" s="168"/>
      <c r="F124" s="169"/>
      <c r="G124" s="164"/>
      <c r="H124" s="165"/>
      <c r="I124" s="172"/>
      <c r="J124" s="173"/>
      <c r="K124" s="225"/>
      <c r="L124" s="226"/>
      <c r="M124" s="221"/>
      <c r="N124" s="222"/>
    </row>
    <row r="125" spans="1:14" ht="23.1" customHeight="1">
      <c r="A125" s="201" t="s">
        <v>295</v>
      </c>
      <c r="B125" s="201"/>
      <c r="C125" s="201"/>
      <c r="D125" s="202"/>
      <c r="E125" s="239"/>
      <c r="F125" s="240"/>
      <c r="G125" s="237">
        <v>0.02</v>
      </c>
      <c r="H125" s="238"/>
      <c r="I125" s="242">
        <f>$M$8*G125</f>
        <v>0</v>
      </c>
      <c r="J125" s="243"/>
      <c r="K125" s="227"/>
      <c r="L125" s="227"/>
      <c r="M125" s="223">
        <f t="shared" ref="M125:M131" si="25">$M$8*K125</f>
        <v>0</v>
      </c>
      <c r="N125" s="224"/>
    </row>
    <row r="126" spans="1:14" ht="23.1" customHeight="1">
      <c r="A126" s="201" t="s">
        <v>296</v>
      </c>
      <c r="B126" s="201"/>
      <c r="C126" s="201"/>
      <c r="D126" s="202"/>
      <c r="E126" s="239"/>
      <c r="F126" s="240"/>
      <c r="G126" s="338">
        <v>0.01</v>
      </c>
      <c r="H126" s="339"/>
      <c r="I126" s="242">
        <f>$M$8*G126</f>
        <v>0</v>
      </c>
      <c r="J126" s="243"/>
      <c r="K126" s="227"/>
      <c r="L126" s="227"/>
      <c r="M126" s="223">
        <f t="shared" si="25"/>
        <v>0</v>
      </c>
      <c r="N126" s="224"/>
    </row>
    <row r="127" spans="1:14" ht="23.1" customHeight="1">
      <c r="A127" s="170" t="s">
        <v>17</v>
      </c>
      <c r="B127" s="166"/>
      <c r="C127" s="166"/>
      <c r="D127" s="167"/>
      <c r="E127" s="168"/>
      <c r="F127" s="169"/>
      <c r="G127" s="164"/>
      <c r="H127" s="165"/>
      <c r="I127" s="172"/>
      <c r="J127" s="173"/>
      <c r="K127" s="225"/>
      <c r="L127" s="226"/>
      <c r="M127" s="221"/>
      <c r="N127" s="222"/>
    </row>
    <row r="128" spans="1:14" ht="23.1" customHeight="1">
      <c r="A128" s="201" t="s">
        <v>297</v>
      </c>
      <c r="B128" s="201"/>
      <c r="C128" s="201"/>
      <c r="D128" s="202"/>
      <c r="E128" s="239"/>
      <c r="F128" s="240"/>
      <c r="G128" s="237">
        <v>0.02</v>
      </c>
      <c r="H128" s="238"/>
      <c r="I128" s="242">
        <f>$M$8*G128</f>
        <v>0</v>
      </c>
      <c r="J128" s="243"/>
      <c r="K128" s="227"/>
      <c r="L128" s="227"/>
      <c r="M128" s="223">
        <f t="shared" si="25"/>
        <v>0</v>
      </c>
      <c r="N128" s="224"/>
    </row>
    <row r="129" spans="1:18" ht="23.1" customHeight="1">
      <c r="A129" s="201" t="s">
        <v>298</v>
      </c>
      <c r="B129" s="201"/>
      <c r="C129" s="201"/>
      <c r="D129" s="202"/>
      <c r="E129" s="239"/>
      <c r="F129" s="240"/>
      <c r="G129" s="237">
        <v>0.02</v>
      </c>
      <c r="H129" s="238"/>
      <c r="I129" s="242">
        <f>$M$8*G129</f>
        <v>0</v>
      </c>
      <c r="J129" s="243"/>
      <c r="K129" s="227"/>
      <c r="L129" s="227"/>
      <c r="M129" s="223">
        <f t="shared" si="25"/>
        <v>0</v>
      </c>
      <c r="N129" s="224"/>
    </row>
    <row r="130" spans="1:18" ht="29.25" customHeight="1">
      <c r="A130" s="348" t="s">
        <v>299</v>
      </c>
      <c r="B130" s="348"/>
      <c r="C130" s="348"/>
      <c r="D130" s="349"/>
      <c r="E130" s="239"/>
      <c r="F130" s="240"/>
      <c r="G130" s="237">
        <v>0.01</v>
      </c>
      <c r="H130" s="238"/>
      <c r="I130" s="242">
        <f>$M$8*G130</f>
        <v>0</v>
      </c>
      <c r="J130" s="243"/>
      <c r="K130" s="227"/>
      <c r="L130" s="227"/>
      <c r="M130" s="223">
        <f t="shared" si="25"/>
        <v>0</v>
      </c>
      <c r="N130" s="224"/>
    </row>
    <row r="131" spans="1:18" ht="23.1" customHeight="1">
      <c r="A131" s="267" t="s">
        <v>101</v>
      </c>
      <c r="B131" s="267"/>
      <c r="C131" s="267"/>
      <c r="D131" s="268"/>
      <c r="E131" s="239"/>
      <c r="F131" s="240"/>
      <c r="G131" s="237"/>
      <c r="H131" s="238"/>
      <c r="I131" s="242">
        <f>$M$8*G131</f>
        <v>0</v>
      </c>
      <c r="J131" s="243"/>
      <c r="K131" s="227"/>
      <c r="L131" s="227"/>
      <c r="M131" s="223">
        <f t="shared" si="25"/>
        <v>0</v>
      </c>
      <c r="N131" s="224"/>
      <c r="O131" s="48"/>
      <c r="P131" s="50"/>
      <c r="Q131" s="50"/>
      <c r="R131" s="50"/>
    </row>
    <row r="132" spans="1:18" ht="6" customHeight="1">
      <c r="A132" s="56"/>
      <c r="B132" s="57"/>
      <c r="C132" s="57"/>
      <c r="D132" s="57"/>
      <c r="E132" s="58"/>
      <c r="F132" s="58"/>
      <c r="G132" s="59"/>
      <c r="H132" s="59"/>
      <c r="I132" s="60"/>
      <c r="J132" s="60"/>
      <c r="K132" s="61"/>
      <c r="L132" s="61"/>
      <c r="M132" s="62"/>
      <c r="N132" s="62"/>
      <c r="O132" s="48"/>
      <c r="P132" s="50"/>
      <c r="Q132" s="50"/>
      <c r="R132" s="50"/>
    </row>
    <row r="133" spans="1:18" ht="72" customHeight="1">
      <c r="A133" s="253" t="s">
        <v>92</v>
      </c>
      <c r="B133" s="253"/>
      <c r="C133" s="253"/>
      <c r="D133" s="253"/>
      <c r="E133" s="282"/>
      <c r="F133" s="282"/>
      <c r="G133" s="282"/>
      <c r="H133" s="282"/>
      <c r="I133" s="282"/>
      <c r="J133" s="282"/>
      <c r="K133" s="282"/>
      <c r="L133" s="282"/>
      <c r="M133" s="282"/>
      <c r="N133" s="282"/>
      <c r="O133" s="48"/>
      <c r="P133" s="50"/>
      <c r="Q133" s="50"/>
      <c r="R133" s="50"/>
    </row>
    <row r="134" spans="1:18" ht="9.9499999999999993" customHeight="1">
      <c r="A134" s="39"/>
      <c r="B134" s="40"/>
      <c r="C134" s="40"/>
      <c r="D134" s="40"/>
      <c r="E134" s="40"/>
      <c r="F134" s="40"/>
      <c r="G134" s="40"/>
      <c r="H134" s="40"/>
      <c r="I134" s="105"/>
      <c r="J134" s="105"/>
      <c r="K134" s="41"/>
      <c r="L134" s="41"/>
      <c r="M134" s="105"/>
    </row>
    <row r="135" spans="1:18" ht="23.1" customHeight="1">
      <c r="A135" s="249" t="s">
        <v>21</v>
      </c>
      <c r="B135" s="249"/>
      <c r="C135" s="249"/>
      <c r="D135" s="249"/>
      <c r="E135" s="304" t="s">
        <v>315</v>
      </c>
      <c r="F135" s="304"/>
      <c r="G135" s="298">
        <f>SUM(G137:H152)</f>
        <v>0.10000000000000002</v>
      </c>
      <c r="H135" s="298"/>
      <c r="I135" s="297">
        <f>$M$8*G135</f>
        <v>0</v>
      </c>
      <c r="J135" s="297"/>
      <c r="K135" s="298">
        <f>SUM(K138:L153)</f>
        <v>0</v>
      </c>
      <c r="L135" s="298"/>
      <c r="M135" s="228">
        <f>$M$8*K135</f>
        <v>0</v>
      </c>
      <c r="N135" s="228"/>
    </row>
    <row r="136" spans="1:18" ht="5.0999999999999996" customHeight="1">
      <c r="A136" s="39"/>
      <c r="B136" s="40"/>
      <c r="C136" s="40"/>
      <c r="D136" s="40"/>
      <c r="E136" s="48"/>
      <c r="F136" s="48"/>
      <c r="G136" s="48"/>
      <c r="H136" s="48"/>
      <c r="I136" s="106"/>
      <c r="J136" s="106"/>
      <c r="K136" s="49"/>
      <c r="L136" s="49"/>
      <c r="M136" s="106"/>
      <c r="N136" s="106"/>
    </row>
    <row r="137" spans="1:18" ht="23.1" customHeight="1">
      <c r="A137" s="251" t="s">
        <v>19</v>
      </c>
      <c r="B137" s="251"/>
      <c r="C137" s="251"/>
      <c r="D137" s="252"/>
      <c r="E137" s="247"/>
      <c r="F137" s="248"/>
      <c r="G137" s="300"/>
      <c r="H137" s="301"/>
      <c r="I137" s="244"/>
      <c r="J137" s="245"/>
      <c r="K137" s="300"/>
      <c r="L137" s="301"/>
      <c r="M137" s="221"/>
      <c r="N137" s="222"/>
    </row>
    <row r="138" spans="1:18" ht="30.75" customHeight="1">
      <c r="A138" s="201" t="s">
        <v>284</v>
      </c>
      <c r="B138" s="201"/>
      <c r="C138" s="201"/>
      <c r="D138" s="202"/>
      <c r="E138" s="239"/>
      <c r="F138" s="240"/>
      <c r="G138" s="237">
        <v>0.01</v>
      </c>
      <c r="H138" s="238"/>
      <c r="I138" s="242">
        <f t="shared" ref="I138:I140" si="26">$M$8*G138</f>
        <v>0</v>
      </c>
      <c r="J138" s="243"/>
      <c r="K138" s="227"/>
      <c r="L138" s="227"/>
      <c r="M138" s="223">
        <f t="shared" ref="M138:M153" si="27">$M$8*K138</f>
        <v>0</v>
      </c>
      <c r="N138" s="224"/>
    </row>
    <row r="139" spans="1:18" ht="23.1" customHeight="1">
      <c r="A139" s="201" t="s">
        <v>285</v>
      </c>
      <c r="B139" s="201"/>
      <c r="C139" s="201"/>
      <c r="D139" s="202"/>
      <c r="E139" s="239"/>
      <c r="F139" s="240"/>
      <c r="G139" s="237">
        <v>0.01</v>
      </c>
      <c r="H139" s="238"/>
      <c r="I139" s="242">
        <f t="shared" si="26"/>
        <v>0</v>
      </c>
      <c r="J139" s="243"/>
      <c r="K139" s="227"/>
      <c r="L139" s="227"/>
      <c r="M139" s="223">
        <f t="shared" si="27"/>
        <v>0</v>
      </c>
      <c r="N139" s="224"/>
    </row>
    <row r="140" spans="1:18" ht="23.1" customHeight="1">
      <c r="A140" s="145" t="s">
        <v>286</v>
      </c>
      <c r="B140" s="145"/>
      <c r="C140" s="145"/>
      <c r="D140" s="146"/>
      <c r="E140" s="239"/>
      <c r="F140" s="240"/>
      <c r="G140" s="250">
        <v>0.01</v>
      </c>
      <c r="H140" s="250"/>
      <c r="I140" s="242">
        <f t="shared" si="26"/>
        <v>0</v>
      </c>
      <c r="J140" s="243"/>
      <c r="K140" s="227"/>
      <c r="L140" s="227"/>
      <c r="M140" s="223">
        <f t="shared" si="27"/>
        <v>0</v>
      </c>
      <c r="N140" s="224"/>
    </row>
    <row r="141" spans="1:18" ht="23.1" customHeight="1">
      <c r="A141" s="251" t="s">
        <v>20</v>
      </c>
      <c r="B141" s="251"/>
      <c r="C141" s="251"/>
      <c r="D141" s="252"/>
      <c r="E141" s="247"/>
      <c r="F141" s="248"/>
      <c r="G141" s="300"/>
      <c r="H141" s="301"/>
      <c r="I141" s="244"/>
      <c r="J141" s="245"/>
      <c r="K141" s="300"/>
      <c r="L141" s="301"/>
      <c r="M141" s="221"/>
      <c r="N141" s="222"/>
    </row>
    <row r="142" spans="1:18" ht="23.1" customHeight="1">
      <c r="A142" s="201" t="s">
        <v>287</v>
      </c>
      <c r="B142" s="201"/>
      <c r="C142" s="201"/>
      <c r="D142" s="202"/>
      <c r="E142" s="239"/>
      <c r="F142" s="240"/>
      <c r="G142" s="237">
        <v>0.01</v>
      </c>
      <c r="H142" s="238"/>
      <c r="I142" s="242">
        <f t="shared" ref="I142:I143" si="28">$M$8*G142</f>
        <v>0</v>
      </c>
      <c r="J142" s="243"/>
      <c r="K142" s="227"/>
      <c r="L142" s="227"/>
      <c r="M142" s="223">
        <f t="shared" si="27"/>
        <v>0</v>
      </c>
      <c r="N142" s="224"/>
    </row>
    <row r="143" spans="1:18" ht="23.1" customHeight="1">
      <c r="A143" s="201" t="s">
        <v>288</v>
      </c>
      <c r="B143" s="201"/>
      <c r="C143" s="201"/>
      <c r="D143" s="202"/>
      <c r="E143" s="239"/>
      <c r="F143" s="240"/>
      <c r="G143" s="237">
        <v>0.01</v>
      </c>
      <c r="H143" s="238"/>
      <c r="I143" s="242">
        <f t="shared" si="28"/>
        <v>0</v>
      </c>
      <c r="J143" s="243"/>
      <c r="K143" s="227"/>
      <c r="L143" s="227"/>
      <c r="M143" s="223">
        <f t="shared" si="27"/>
        <v>0</v>
      </c>
      <c r="N143" s="224"/>
    </row>
    <row r="144" spans="1:18" ht="23.1" customHeight="1">
      <c r="A144" s="251" t="s">
        <v>60</v>
      </c>
      <c r="B144" s="251"/>
      <c r="C144" s="251"/>
      <c r="D144" s="252"/>
      <c r="E144" s="247"/>
      <c r="F144" s="248"/>
      <c r="G144" s="300"/>
      <c r="H144" s="301"/>
      <c r="I144" s="244"/>
      <c r="J144" s="245"/>
      <c r="K144" s="300"/>
      <c r="L144" s="301"/>
      <c r="M144" s="221"/>
      <c r="N144" s="222"/>
    </row>
    <row r="145" spans="1:14" ht="23.1" customHeight="1">
      <c r="A145" s="201" t="s">
        <v>289</v>
      </c>
      <c r="B145" s="201"/>
      <c r="C145" s="201"/>
      <c r="D145" s="202"/>
      <c r="E145" s="239"/>
      <c r="F145" s="240"/>
      <c r="G145" s="237">
        <v>0.01</v>
      </c>
      <c r="H145" s="238"/>
      <c r="I145" s="242">
        <f t="shared" ref="I145:I147" si="29">$M$8*G145</f>
        <v>0</v>
      </c>
      <c r="J145" s="243"/>
      <c r="K145" s="227"/>
      <c r="L145" s="227"/>
      <c r="M145" s="223">
        <f t="shared" si="27"/>
        <v>0</v>
      </c>
      <c r="N145" s="224"/>
    </row>
    <row r="146" spans="1:14" ht="23.1" customHeight="1">
      <c r="A146" s="201" t="s">
        <v>290</v>
      </c>
      <c r="B146" s="201"/>
      <c r="C146" s="201"/>
      <c r="D146" s="202"/>
      <c r="E146" s="239"/>
      <c r="F146" s="240"/>
      <c r="G146" s="237">
        <v>0.01</v>
      </c>
      <c r="H146" s="238"/>
      <c r="I146" s="242">
        <f t="shared" si="29"/>
        <v>0</v>
      </c>
      <c r="J146" s="243"/>
      <c r="K146" s="227"/>
      <c r="L146" s="227"/>
      <c r="M146" s="223">
        <f t="shared" si="27"/>
        <v>0</v>
      </c>
      <c r="N146" s="224"/>
    </row>
    <row r="147" spans="1:14" ht="23.1" customHeight="1">
      <c r="A147" s="201" t="s">
        <v>291</v>
      </c>
      <c r="B147" s="201"/>
      <c r="C147" s="201"/>
      <c r="D147" s="202"/>
      <c r="E147" s="239"/>
      <c r="F147" s="240"/>
      <c r="G147" s="237">
        <v>0.01</v>
      </c>
      <c r="H147" s="238"/>
      <c r="I147" s="242">
        <f t="shared" si="29"/>
        <v>0</v>
      </c>
      <c r="J147" s="243"/>
      <c r="K147" s="227"/>
      <c r="L147" s="227"/>
      <c r="M147" s="223">
        <f t="shared" si="27"/>
        <v>0</v>
      </c>
      <c r="N147" s="224"/>
    </row>
    <row r="148" spans="1:14" ht="23.1" customHeight="1">
      <c r="A148" s="251" t="s">
        <v>22</v>
      </c>
      <c r="B148" s="251"/>
      <c r="C148" s="251"/>
      <c r="D148" s="252"/>
      <c r="E148" s="247"/>
      <c r="F148" s="248"/>
      <c r="G148" s="300"/>
      <c r="H148" s="301"/>
      <c r="I148" s="244"/>
      <c r="J148" s="245"/>
      <c r="K148" s="300"/>
      <c r="L148" s="301"/>
      <c r="M148" s="221"/>
      <c r="N148" s="222"/>
    </row>
    <row r="149" spans="1:14" ht="23.1" customHeight="1">
      <c r="A149" s="201" t="s">
        <v>292</v>
      </c>
      <c r="B149" s="201"/>
      <c r="C149" s="201"/>
      <c r="D149" s="202"/>
      <c r="E149" s="239"/>
      <c r="F149" s="240"/>
      <c r="G149" s="237">
        <v>5.0000000000000001E-3</v>
      </c>
      <c r="H149" s="238"/>
      <c r="I149" s="242">
        <f t="shared" ref="I149:I152" si="30">$M$8*G149</f>
        <v>0</v>
      </c>
      <c r="J149" s="243"/>
      <c r="K149" s="227"/>
      <c r="L149" s="227"/>
      <c r="M149" s="223">
        <f t="shared" si="27"/>
        <v>0</v>
      </c>
      <c r="N149" s="224"/>
    </row>
    <row r="150" spans="1:14" ht="23.1" customHeight="1">
      <c r="A150" s="201" t="s">
        <v>293</v>
      </c>
      <c r="B150" s="201"/>
      <c r="C150" s="201"/>
      <c r="D150" s="202"/>
      <c r="E150" s="239"/>
      <c r="F150" s="240"/>
      <c r="G150" s="237">
        <v>5.0000000000000001E-3</v>
      </c>
      <c r="H150" s="238"/>
      <c r="I150" s="242">
        <f t="shared" si="30"/>
        <v>0</v>
      </c>
      <c r="J150" s="243"/>
      <c r="K150" s="227"/>
      <c r="L150" s="227"/>
      <c r="M150" s="223">
        <f t="shared" si="27"/>
        <v>0</v>
      </c>
      <c r="N150" s="224"/>
    </row>
    <row r="151" spans="1:14" ht="23.1" customHeight="1">
      <c r="A151" s="201" t="s">
        <v>294</v>
      </c>
      <c r="B151" s="201"/>
      <c r="C151" s="201"/>
      <c r="D151" s="202"/>
      <c r="E151" s="239"/>
      <c r="F151" s="240"/>
      <c r="G151" s="237">
        <v>5.0000000000000001E-3</v>
      </c>
      <c r="H151" s="238"/>
      <c r="I151" s="242">
        <f t="shared" si="30"/>
        <v>0</v>
      </c>
      <c r="J151" s="243"/>
      <c r="K151" s="227"/>
      <c r="L151" s="227"/>
      <c r="M151" s="223">
        <f t="shared" si="27"/>
        <v>0</v>
      </c>
      <c r="N151" s="224"/>
    </row>
    <row r="152" spans="1:14" ht="30.75" customHeight="1">
      <c r="A152" s="201" t="s">
        <v>281</v>
      </c>
      <c r="B152" s="201"/>
      <c r="C152" s="201"/>
      <c r="D152" s="202"/>
      <c r="E152" s="239"/>
      <c r="F152" s="240"/>
      <c r="G152" s="237">
        <v>5.0000000000000001E-3</v>
      </c>
      <c r="H152" s="238"/>
      <c r="I152" s="242">
        <f t="shared" si="30"/>
        <v>0</v>
      </c>
      <c r="J152" s="243"/>
      <c r="K152" s="227"/>
      <c r="L152" s="227"/>
      <c r="M152" s="223">
        <f t="shared" si="27"/>
        <v>0</v>
      </c>
      <c r="N152" s="224"/>
    </row>
    <row r="153" spans="1:14" ht="23.1" customHeight="1">
      <c r="A153" s="267" t="s">
        <v>101</v>
      </c>
      <c r="B153" s="267"/>
      <c r="C153" s="267"/>
      <c r="D153" s="268"/>
      <c r="E153" s="239"/>
      <c r="F153" s="240"/>
      <c r="G153" s="237"/>
      <c r="H153" s="238"/>
      <c r="I153" s="242">
        <f>$M$8*G153</f>
        <v>0</v>
      </c>
      <c r="J153" s="243"/>
      <c r="K153" s="227"/>
      <c r="L153" s="227"/>
      <c r="M153" s="223">
        <f t="shared" si="27"/>
        <v>0</v>
      </c>
      <c r="N153" s="224"/>
    </row>
    <row r="154" spans="1:14" ht="6" customHeight="1">
      <c r="A154" s="56"/>
      <c r="B154" s="57"/>
      <c r="C154" s="57"/>
      <c r="D154" s="57"/>
      <c r="E154" s="58"/>
      <c r="F154" s="58"/>
      <c r="G154" s="59"/>
      <c r="H154" s="59"/>
      <c r="I154" s="60"/>
      <c r="J154" s="60"/>
      <c r="K154" s="61"/>
      <c r="L154" s="61"/>
      <c r="M154" s="62"/>
      <c r="N154" s="62"/>
    </row>
    <row r="155" spans="1:14" ht="59.25" customHeight="1">
      <c r="A155" s="253" t="s">
        <v>92</v>
      </c>
      <c r="B155" s="253"/>
      <c r="C155" s="253"/>
      <c r="D155" s="253"/>
      <c r="E155" s="282"/>
      <c r="F155" s="282"/>
      <c r="G155" s="282"/>
      <c r="H155" s="282"/>
      <c r="I155" s="282"/>
      <c r="J155" s="282"/>
      <c r="K155" s="282"/>
      <c r="L155" s="282"/>
      <c r="M155" s="282"/>
      <c r="N155" s="282"/>
    </row>
    <row r="156" spans="1:14" ht="9.9499999999999993" customHeight="1">
      <c r="A156" s="39"/>
      <c r="B156" s="40"/>
      <c r="C156" s="40"/>
      <c r="D156" s="40"/>
      <c r="E156" s="40"/>
      <c r="F156" s="40"/>
      <c r="G156" s="40"/>
      <c r="H156" s="40"/>
      <c r="I156" s="105"/>
      <c r="J156" s="105"/>
      <c r="K156" s="220"/>
      <c r="L156" s="220"/>
      <c r="M156" s="105"/>
    </row>
    <row r="157" spans="1:14" ht="23.1" customHeight="1">
      <c r="A157" s="249" t="s">
        <v>28</v>
      </c>
      <c r="B157" s="249"/>
      <c r="C157" s="249"/>
      <c r="D157" s="249"/>
      <c r="E157" s="299" t="s">
        <v>314</v>
      </c>
      <c r="F157" s="299"/>
      <c r="G157" s="298">
        <f>SUM(G158:H162)</f>
        <v>0.08</v>
      </c>
      <c r="H157" s="298"/>
      <c r="I157" s="297">
        <f t="shared" ref="I157:I162" si="31">$M$8*G157</f>
        <v>0</v>
      </c>
      <c r="J157" s="297"/>
      <c r="K157" s="298">
        <f>SUM(K158:L164)</f>
        <v>0</v>
      </c>
      <c r="L157" s="298"/>
      <c r="M157" s="228">
        <f>$M$8*K157</f>
        <v>0</v>
      </c>
      <c r="N157" s="228"/>
    </row>
    <row r="158" spans="1:14" ht="23.1" customHeight="1">
      <c r="A158" s="201" t="s">
        <v>102</v>
      </c>
      <c r="B158" s="201"/>
      <c r="C158" s="201"/>
      <c r="D158" s="202"/>
      <c r="E158" s="239"/>
      <c r="F158" s="240"/>
      <c r="G158" s="237">
        <v>0.02</v>
      </c>
      <c r="H158" s="238"/>
      <c r="I158" s="242">
        <f t="shared" si="31"/>
        <v>0</v>
      </c>
      <c r="J158" s="243"/>
      <c r="K158" s="227"/>
      <c r="L158" s="227"/>
      <c r="M158" s="223">
        <f>$M$8*K158</f>
        <v>0</v>
      </c>
      <c r="N158" s="224"/>
    </row>
    <row r="159" spans="1:14" ht="23.1" customHeight="1">
      <c r="A159" s="201" t="s">
        <v>103</v>
      </c>
      <c r="B159" s="201"/>
      <c r="C159" s="201"/>
      <c r="D159" s="202"/>
      <c r="E159" s="239"/>
      <c r="F159" s="240"/>
      <c r="G159" s="237">
        <v>0.01</v>
      </c>
      <c r="H159" s="238"/>
      <c r="I159" s="242">
        <f t="shared" si="31"/>
        <v>0</v>
      </c>
      <c r="J159" s="243"/>
      <c r="K159" s="227"/>
      <c r="L159" s="227"/>
      <c r="M159" s="223">
        <f t="shared" ref="M159:M162" si="32">$M$8*K159</f>
        <v>0</v>
      </c>
      <c r="N159" s="224"/>
    </row>
    <row r="160" spans="1:14" ht="23.1" customHeight="1">
      <c r="A160" s="201" t="s">
        <v>104</v>
      </c>
      <c r="B160" s="201"/>
      <c r="C160" s="201"/>
      <c r="D160" s="202"/>
      <c r="E160" s="239"/>
      <c r="F160" s="240"/>
      <c r="G160" s="237">
        <v>0.02</v>
      </c>
      <c r="H160" s="238"/>
      <c r="I160" s="242">
        <f t="shared" si="31"/>
        <v>0</v>
      </c>
      <c r="J160" s="243"/>
      <c r="K160" s="227"/>
      <c r="L160" s="227"/>
      <c r="M160" s="223">
        <f t="shared" si="32"/>
        <v>0</v>
      </c>
      <c r="N160" s="224"/>
    </row>
    <row r="161" spans="1:18" ht="23.1" customHeight="1">
      <c r="A161" s="145" t="s">
        <v>320</v>
      </c>
      <c r="B161" s="145"/>
      <c r="C161" s="145"/>
      <c r="D161" s="146"/>
      <c r="E161" s="239"/>
      <c r="F161" s="240"/>
      <c r="G161" s="237">
        <v>0.02</v>
      </c>
      <c r="H161" s="238"/>
      <c r="I161" s="242">
        <f t="shared" si="31"/>
        <v>0</v>
      </c>
      <c r="J161" s="243"/>
      <c r="K161" s="232"/>
      <c r="L161" s="275"/>
      <c r="M161" s="223">
        <f t="shared" si="32"/>
        <v>0</v>
      </c>
      <c r="N161" s="224"/>
    </row>
    <row r="162" spans="1:18" ht="23.1" customHeight="1">
      <c r="A162" s="201" t="s">
        <v>105</v>
      </c>
      <c r="B162" s="201"/>
      <c r="C162" s="201"/>
      <c r="D162" s="202"/>
      <c r="E162" s="239"/>
      <c r="F162" s="240"/>
      <c r="G162" s="237">
        <v>0.01</v>
      </c>
      <c r="H162" s="238"/>
      <c r="I162" s="242">
        <f t="shared" si="31"/>
        <v>0</v>
      </c>
      <c r="J162" s="243"/>
      <c r="K162" s="232"/>
      <c r="L162" s="275"/>
      <c r="M162" s="223">
        <f t="shared" si="32"/>
        <v>0</v>
      </c>
      <c r="N162" s="224"/>
    </row>
    <row r="163" spans="1:18" ht="23.1" customHeight="1">
      <c r="A163" s="201" t="s">
        <v>106</v>
      </c>
      <c r="B163" s="201"/>
      <c r="C163" s="201"/>
      <c r="D163" s="201"/>
      <c r="E163" s="201"/>
      <c r="F163" s="201"/>
      <c r="G163" s="201"/>
      <c r="H163" s="201"/>
      <c r="I163" s="201"/>
      <c r="J163" s="201"/>
      <c r="K163" s="201"/>
      <c r="L163" s="201"/>
      <c r="M163" s="201"/>
      <c r="N163" s="254"/>
    </row>
    <row r="164" spans="1:18" ht="23.1" customHeight="1">
      <c r="A164" s="267" t="s">
        <v>101</v>
      </c>
      <c r="B164" s="267"/>
      <c r="C164" s="267"/>
      <c r="D164" s="268"/>
      <c r="E164" s="239"/>
      <c r="F164" s="240"/>
      <c r="G164" s="237"/>
      <c r="H164" s="238"/>
      <c r="I164" s="242">
        <f>$M$8*G164</f>
        <v>0</v>
      </c>
      <c r="J164" s="243"/>
      <c r="K164" s="227"/>
      <c r="L164" s="227"/>
      <c r="M164" s="223">
        <f>$M$8*K164</f>
        <v>0</v>
      </c>
      <c r="N164" s="224"/>
    </row>
    <row r="165" spans="1:18" ht="6" customHeight="1">
      <c r="A165" s="56"/>
      <c r="B165" s="57"/>
      <c r="C165" s="57"/>
      <c r="D165" s="57"/>
      <c r="E165" s="58"/>
      <c r="F165" s="58"/>
      <c r="G165" s="59"/>
      <c r="H165" s="59"/>
      <c r="I165" s="60"/>
      <c r="J165" s="60"/>
      <c r="K165" s="61"/>
      <c r="L165" s="61"/>
      <c r="M165" s="62"/>
      <c r="N165" s="62"/>
    </row>
    <row r="166" spans="1:18" ht="57.75" customHeight="1">
      <c r="A166" s="253" t="s">
        <v>92</v>
      </c>
      <c r="B166" s="253"/>
      <c r="C166" s="253"/>
      <c r="D166" s="253"/>
      <c r="E166" s="282"/>
      <c r="F166" s="282"/>
      <c r="G166" s="282"/>
      <c r="H166" s="282"/>
      <c r="I166" s="282"/>
      <c r="J166" s="282"/>
      <c r="K166" s="282"/>
      <c r="L166" s="282"/>
      <c r="M166" s="282"/>
      <c r="N166" s="282"/>
    </row>
    <row r="167" spans="1:18" ht="9.9499999999999993" customHeight="1">
      <c r="A167" s="39"/>
      <c r="B167" s="40"/>
      <c r="C167" s="40"/>
      <c r="D167" s="40"/>
      <c r="E167" s="40"/>
      <c r="F167" s="40"/>
      <c r="G167" s="40"/>
      <c r="H167" s="40"/>
      <c r="I167" s="105"/>
      <c r="J167" s="105"/>
      <c r="K167" s="41"/>
      <c r="L167" s="41"/>
      <c r="M167" s="105"/>
    </row>
    <row r="168" spans="1:18" ht="23.1" customHeight="1">
      <c r="A168" s="272" t="s">
        <v>233</v>
      </c>
      <c r="B168" s="272"/>
      <c r="C168" s="272"/>
      <c r="D168" s="272"/>
      <c r="E168" s="272"/>
      <c r="F168" s="272"/>
      <c r="G168" s="278">
        <f>SUM(G21,G34,G56,G75,G95,G121,G135,G157)</f>
        <v>1</v>
      </c>
      <c r="H168" s="278"/>
      <c r="I168" s="295">
        <f>SUM(I21,I34,I56,I75,I95,I121,I135,I157)</f>
        <v>0</v>
      </c>
      <c r="J168" s="295"/>
      <c r="K168" s="296">
        <f>SUM(K21,K34,K56,K75,K95,K121,K135,K157)</f>
        <v>0</v>
      </c>
      <c r="L168" s="296"/>
      <c r="M168" s="283">
        <f>SUM(M21,M34,M56,M75,M95,M121,M135,M157)</f>
        <v>0</v>
      </c>
      <c r="N168" s="283"/>
    </row>
    <row r="169" spans="1:18" s="40" customFormat="1" ht="14.1" customHeight="1">
      <c r="A169" s="198"/>
      <c r="B169" s="198"/>
      <c r="C169" s="198"/>
      <c r="D169" s="198"/>
      <c r="E169" s="198"/>
      <c r="F169" s="198"/>
      <c r="G169" s="140"/>
      <c r="H169" s="140"/>
      <c r="I169" s="140"/>
      <c r="J169" s="140"/>
      <c r="K169" s="141"/>
      <c r="L169" s="141"/>
      <c r="M169" s="133"/>
      <c r="N169" s="133"/>
    </row>
    <row r="170" spans="1:18" ht="23.1" customHeight="1">
      <c r="A170" s="272" t="s">
        <v>40</v>
      </c>
      <c r="B170" s="272"/>
      <c r="C170" s="272"/>
      <c r="D170" s="272"/>
      <c r="E170" s="272"/>
      <c r="F170" s="272"/>
      <c r="G170" s="278">
        <f>G186</f>
        <v>1</v>
      </c>
      <c r="H170" s="278"/>
      <c r="I170" s="284">
        <f t="shared" ref="I170" si="33">I186</f>
        <v>0</v>
      </c>
      <c r="J170" s="285"/>
      <c r="K170" s="286">
        <f>K186</f>
        <v>0</v>
      </c>
      <c r="L170" s="287"/>
      <c r="M170" s="284">
        <f>M186</f>
        <v>0</v>
      </c>
      <c r="N170" s="285"/>
    </row>
    <row r="171" spans="1:18" s="40" customFormat="1" ht="12.75" customHeight="1">
      <c r="A171" s="198"/>
      <c r="B171" s="198"/>
      <c r="C171" s="198"/>
      <c r="D171" s="198"/>
      <c r="E171" s="198"/>
      <c r="F171" s="198"/>
      <c r="G171" s="140"/>
      <c r="H171" s="140"/>
      <c r="I171" s="140"/>
      <c r="J171" s="140"/>
      <c r="K171" s="141"/>
      <c r="L171" s="141"/>
      <c r="M171" s="133"/>
      <c r="N171" s="133"/>
    </row>
    <row r="172" spans="1:18" s="40" customFormat="1" ht="23.1" customHeight="1">
      <c r="A172" s="272" t="s">
        <v>374</v>
      </c>
      <c r="B172" s="272"/>
      <c r="C172" s="272"/>
      <c r="D172" s="272"/>
      <c r="E172" s="272"/>
      <c r="F172" s="272"/>
      <c r="G172" s="279">
        <f>K17</f>
        <v>0</v>
      </c>
      <c r="H172" s="279"/>
      <c r="I172" s="284"/>
      <c r="J172" s="285"/>
      <c r="K172" s="288">
        <v>17</v>
      </c>
      <c r="L172" s="289"/>
      <c r="M172" s="288">
        <f>SUM(-G172*K172)</f>
        <v>0</v>
      </c>
      <c r="N172" s="289"/>
    </row>
    <row r="173" spans="1:18" s="40" customFormat="1" ht="14.1" customHeight="1">
      <c r="A173" s="198"/>
      <c r="B173" s="198"/>
      <c r="C173" s="198"/>
      <c r="D173" s="198"/>
      <c r="E173" s="198"/>
      <c r="F173" s="198"/>
      <c r="G173" s="140"/>
      <c r="H173" s="140"/>
      <c r="I173" s="140"/>
      <c r="J173" s="140"/>
      <c r="K173" s="141"/>
      <c r="L173" s="141"/>
      <c r="M173" s="133"/>
      <c r="N173" s="133"/>
    </row>
    <row r="174" spans="1:18" ht="23.1" customHeight="1">
      <c r="A174" s="272" t="s">
        <v>246</v>
      </c>
      <c r="B174" s="272"/>
      <c r="C174" s="272"/>
      <c r="D174" s="272"/>
      <c r="E174" s="272"/>
      <c r="F174" s="345"/>
      <c r="G174" s="344">
        <f>SUM(G21,G34,G56,G75,G95,G121,G135,G157)</f>
        <v>1</v>
      </c>
      <c r="H174" s="344"/>
      <c r="I174" s="283">
        <f>SUM(I21,I34,I56,I75,I95,I121,I135,I157)</f>
        <v>0</v>
      </c>
      <c r="J174" s="283"/>
      <c r="K174" s="342">
        <f>K168+K170</f>
        <v>0</v>
      </c>
      <c r="L174" s="342"/>
      <c r="M174" s="283">
        <f>M168+M170+M172</f>
        <v>0</v>
      </c>
      <c r="N174" s="283"/>
    </row>
    <row r="175" spans="1:18" s="40" customFormat="1" ht="9.9499999999999993" customHeight="1">
      <c r="A175" s="130"/>
      <c r="B175" s="130"/>
      <c r="C175" s="130"/>
      <c r="D175" s="130"/>
      <c r="E175" s="130"/>
      <c r="F175" s="130"/>
      <c r="G175" s="131"/>
      <c r="H175" s="132"/>
      <c r="I175" s="133"/>
      <c r="J175" s="133"/>
      <c r="K175" s="147"/>
      <c r="L175" s="147"/>
      <c r="M175" s="133"/>
      <c r="N175" s="133"/>
    </row>
    <row r="176" spans="1:18" ht="20.100000000000001" customHeight="1">
      <c r="A176" s="290" t="s">
        <v>211</v>
      </c>
      <c r="B176" s="290"/>
      <c r="C176" s="290"/>
      <c r="D176" s="290"/>
      <c r="E176" s="291" t="s">
        <v>23</v>
      </c>
      <c r="F176" s="291"/>
      <c r="G176" s="291" t="s">
        <v>24</v>
      </c>
      <c r="H176" s="291"/>
      <c r="I176" s="346" t="s">
        <v>34</v>
      </c>
      <c r="J176" s="346"/>
      <c r="K176" s="291" t="s">
        <v>25</v>
      </c>
      <c r="L176" s="291"/>
      <c r="M176" s="347" t="s">
        <v>35</v>
      </c>
      <c r="N176" s="347"/>
      <c r="O176" s="48"/>
      <c r="P176" s="50"/>
      <c r="Q176" s="50"/>
      <c r="R176" s="50"/>
    </row>
    <row r="177" spans="1:18" s="40" customFormat="1" ht="11.1" hidden="1" customHeight="1">
      <c r="A177" s="126"/>
      <c r="B177" s="126"/>
      <c r="C177" s="126"/>
      <c r="D177" s="126"/>
      <c r="E177" s="127"/>
      <c r="F177" s="127"/>
      <c r="G177" s="127"/>
      <c r="H177" s="127"/>
      <c r="I177" s="128"/>
      <c r="J177" s="128"/>
      <c r="K177" s="127"/>
      <c r="L177" s="127"/>
      <c r="M177" s="128"/>
      <c r="N177" s="128"/>
      <c r="O177" s="111"/>
      <c r="P177" s="129"/>
      <c r="Q177" s="129"/>
      <c r="R177" s="129"/>
    </row>
    <row r="178" spans="1:18" s="40" customFormat="1" ht="11.1" hidden="1" customHeight="1">
      <c r="A178" s="126"/>
      <c r="B178" s="126"/>
      <c r="C178" s="126"/>
      <c r="D178" s="126"/>
      <c r="E178" s="127"/>
      <c r="F178" s="127"/>
      <c r="G178" s="127"/>
      <c r="H178" s="127"/>
      <c r="I178" s="128"/>
      <c r="J178" s="128"/>
      <c r="K178" s="127"/>
      <c r="L178" s="127"/>
      <c r="M178" s="128"/>
      <c r="N178" s="128"/>
      <c r="O178" s="111"/>
      <c r="P178" s="129"/>
      <c r="Q178" s="129"/>
      <c r="R178" s="129"/>
    </row>
    <row r="179" spans="1:18" ht="71.099999999999994" hidden="1" customHeight="1">
      <c r="A179" s="142" t="s">
        <v>235</v>
      </c>
      <c r="B179" s="292"/>
      <c r="C179" s="293"/>
      <c r="D179" s="293"/>
      <c r="E179" s="293"/>
      <c r="F179" s="293"/>
      <c r="G179" s="293"/>
      <c r="H179" s="293"/>
      <c r="I179" s="293"/>
      <c r="J179" s="294"/>
      <c r="K179" s="276"/>
      <c r="L179" s="277"/>
      <c r="M179" s="223" t="s">
        <v>218</v>
      </c>
      <c r="N179" s="224"/>
      <c r="O179" s="48"/>
    </row>
    <row r="180" spans="1:18" s="40" customFormat="1" ht="6" hidden="1" customHeight="1">
      <c r="A180" s="63"/>
      <c r="B180" s="64"/>
      <c r="C180" s="64"/>
      <c r="D180" s="64"/>
      <c r="E180" s="65"/>
      <c r="F180" s="65"/>
      <c r="G180" s="66"/>
      <c r="H180" s="65"/>
      <c r="I180" s="67"/>
      <c r="J180" s="67"/>
      <c r="K180" s="66"/>
      <c r="L180" s="66"/>
      <c r="M180" s="67"/>
      <c r="N180" s="67"/>
    </row>
    <row r="181" spans="1:18" ht="17.100000000000001" hidden="1" customHeight="1">
      <c r="A181" s="39"/>
      <c r="B181" s="40"/>
      <c r="C181" s="40"/>
      <c r="D181" s="40"/>
      <c r="E181" s="40"/>
      <c r="F181" s="40"/>
      <c r="G181" s="40"/>
      <c r="H181" s="40"/>
      <c r="I181" s="105"/>
      <c r="J181" s="105"/>
      <c r="K181" s="41"/>
      <c r="L181" s="41"/>
      <c r="M181" s="105"/>
      <c r="P181" s="50"/>
      <c r="Q181" s="50"/>
      <c r="R181" s="50"/>
    </row>
    <row r="182" spans="1:18" ht="20.100000000000001" hidden="1" customHeight="1" outlineLevel="1">
      <c r="A182" s="259" t="s">
        <v>372</v>
      </c>
      <c r="B182" s="259"/>
      <c r="C182" s="259"/>
      <c r="D182" s="259"/>
      <c r="E182" s="259"/>
      <c r="F182" s="259"/>
      <c r="G182" s="260" t="s">
        <v>24</v>
      </c>
      <c r="H182" s="260"/>
      <c r="I182" s="273" t="s">
        <v>34</v>
      </c>
      <c r="J182" s="273"/>
      <c r="K182" s="260" t="s">
        <v>25</v>
      </c>
      <c r="L182" s="260"/>
      <c r="M182" s="273" t="s">
        <v>35</v>
      </c>
      <c r="N182" s="273"/>
      <c r="O182" s="48"/>
      <c r="P182" s="50"/>
      <c r="Q182" s="50"/>
      <c r="R182" s="50"/>
    </row>
    <row r="183" spans="1:18" ht="6" hidden="1" customHeight="1" outlineLevel="1">
      <c r="A183" s="39"/>
      <c r="B183" s="40"/>
      <c r="C183" s="40"/>
      <c r="D183" s="40"/>
      <c r="E183" s="40"/>
      <c r="F183" s="40"/>
      <c r="G183" s="40"/>
      <c r="H183" s="40"/>
      <c r="I183" s="105"/>
      <c r="J183" s="105"/>
      <c r="K183" s="41"/>
      <c r="L183" s="41"/>
      <c r="M183" s="105"/>
      <c r="P183" s="50"/>
      <c r="Q183" s="50"/>
      <c r="R183" s="50"/>
    </row>
    <row r="184" spans="1:18" ht="20.100000000000001" hidden="1" customHeight="1" outlineLevel="1">
      <c r="A184" s="274" t="s">
        <v>243</v>
      </c>
      <c r="B184" s="274"/>
      <c r="C184" s="274"/>
      <c r="D184" s="274"/>
      <c r="E184" s="274"/>
      <c r="F184" s="274"/>
      <c r="G184" s="255">
        <f>G168</f>
        <v>1</v>
      </c>
      <c r="H184" s="256"/>
      <c r="I184" s="257">
        <f>I168</f>
        <v>0</v>
      </c>
      <c r="J184" s="257"/>
      <c r="K184" s="258">
        <f>K168</f>
        <v>0</v>
      </c>
      <c r="L184" s="258"/>
      <c r="M184" s="257">
        <f>M168</f>
        <v>0</v>
      </c>
      <c r="N184" s="257"/>
      <c r="O184" s="48"/>
      <c r="P184" s="50"/>
      <c r="Q184" s="50"/>
      <c r="R184" s="50"/>
    </row>
    <row r="185" spans="1:18" ht="9.9499999999999993" hidden="1" customHeight="1" outlineLevel="1">
      <c r="A185" s="39"/>
      <c r="B185" s="40"/>
      <c r="C185" s="40"/>
      <c r="D185" s="40"/>
      <c r="E185" s="40"/>
      <c r="F185" s="40"/>
      <c r="G185" s="40"/>
      <c r="H185" s="40"/>
      <c r="I185" s="105"/>
      <c r="J185" s="105"/>
      <c r="K185" s="41"/>
      <c r="L185" s="41"/>
      <c r="M185" s="105"/>
      <c r="P185" s="50"/>
      <c r="Q185" s="50"/>
      <c r="R185" s="50"/>
    </row>
    <row r="186" spans="1:18" ht="20.100000000000001" hidden="1" customHeight="1" outlineLevel="1">
      <c r="A186" s="216" t="s">
        <v>371</v>
      </c>
      <c r="B186" s="216"/>
      <c r="C186" s="216"/>
      <c r="D186" s="216"/>
      <c r="E186" s="216"/>
      <c r="F186" s="343"/>
      <c r="G186" s="255">
        <f>G168</f>
        <v>1</v>
      </c>
      <c r="H186" s="256"/>
      <c r="I186" s="257">
        <f>I168</f>
        <v>0</v>
      </c>
      <c r="J186" s="257"/>
      <c r="K186" s="280"/>
      <c r="L186" s="280"/>
      <c r="M186" s="257">
        <f>I186*K186</f>
        <v>0</v>
      </c>
      <c r="N186" s="257"/>
      <c r="O186" s="48"/>
      <c r="P186" s="50"/>
      <c r="Q186" s="50"/>
      <c r="R186" s="50"/>
    </row>
    <row r="187" spans="1:18" ht="9.9499999999999993" hidden="1" customHeight="1" outlineLevel="1">
      <c r="A187" s="39"/>
      <c r="B187" s="40"/>
      <c r="C187" s="40"/>
      <c r="D187" s="40"/>
      <c r="E187" s="40"/>
      <c r="F187" s="40"/>
      <c r="G187" s="40"/>
      <c r="H187" s="40"/>
      <c r="I187" s="105"/>
      <c r="J187" s="105"/>
      <c r="K187" s="41"/>
      <c r="L187" s="41"/>
      <c r="M187" s="105"/>
      <c r="P187" s="50"/>
      <c r="Q187" s="50"/>
      <c r="R187" s="50"/>
    </row>
    <row r="188" spans="1:18" ht="20.100000000000001" hidden="1" customHeight="1" outlineLevel="1">
      <c r="A188" s="216" t="s">
        <v>373</v>
      </c>
      <c r="B188" s="216"/>
      <c r="C188" s="216"/>
      <c r="D188" s="216"/>
      <c r="E188" s="216"/>
      <c r="F188" s="343"/>
      <c r="G188" s="255">
        <f>G174</f>
        <v>1</v>
      </c>
      <c r="H188" s="256"/>
      <c r="I188" s="257">
        <f>I174</f>
        <v>0</v>
      </c>
      <c r="J188" s="257"/>
      <c r="K188" s="342">
        <f>K184+K186</f>
        <v>0</v>
      </c>
      <c r="L188" s="342"/>
      <c r="M188" s="228">
        <f>SUM(M184+M186)</f>
        <v>0</v>
      </c>
      <c r="N188" s="228"/>
      <c r="O188" s="48"/>
      <c r="P188" s="50"/>
      <c r="Q188" s="50"/>
      <c r="R188" s="50"/>
    </row>
    <row r="189" spans="1:18" ht="9.9499999999999993" hidden="1" customHeight="1" outlineLevel="1">
      <c r="A189" s="39"/>
      <c r="B189" s="40"/>
      <c r="C189" s="40"/>
      <c r="D189" s="40"/>
      <c r="E189" s="40"/>
      <c r="F189" s="40"/>
      <c r="G189" s="40"/>
      <c r="H189" s="40"/>
      <c r="I189" s="105"/>
      <c r="J189" s="105"/>
      <c r="K189" s="41"/>
      <c r="L189" s="41"/>
      <c r="M189" s="105"/>
    </row>
    <row r="190" spans="1:18" ht="9.9499999999999993" hidden="1" customHeight="1" outlineLevel="1">
      <c r="A190" s="39"/>
      <c r="B190" s="40"/>
      <c r="C190" s="40"/>
      <c r="D190" s="40"/>
      <c r="E190" s="40"/>
      <c r="F190" s="40"/>
      <c r="G190" s="40"/>
      <c r="H190" s="40"/>
      <c r="I190" s="105"/>
      <c r="J190" s="105"/>
      <c r="K190" s="41"/>
      <c r="L190" s="41"/>
      <c r="M190" s="105"/>
    </row>
    <row r="191" spans="1:18" ht="69.95" hidden="1" customHeight="1" outlineLevel="1">
      <c r="A191" s="253" t="s">
        <v>124</v>
      </c>
      <c r="B191" s="253"/>
      <c r="C191" s="253"/>
      <c r="D191" s="253"/>
      <c r="E191" s="281" t="s">
        <v>249</v>
      </c>
      <c r="F191" s="281"/>
      <c r="G191" s="281"/>
      <c r="H191" s="281"/>
      <c r="I191" s="281"/>
      <c r="J191" s="281"/>
      <c r="K191" s="281"/>
      <c r="L191" s="281"/>
      <c r="M191" s="281"/>
      <c r="N191" s="281"/>
    </row>
    <row r="192" spans="1:18" ht="9.9499999999999993" hidden="1" customHeight="1" outlineLevel="1">
      <c r="A192" s="39"/>
      <c r="B192" s="40"/>
      <c r="C192" s="40"/>
      <c r="D192" s="40"/>
      <c r="E192" s="40"/>
      <c r="F192" s="40"/>
      <c r="G192" s="40"/>
      <c r="H192" s="40"/>
      <c r="I192" s="105"/>
      <c r="J192" s="105"/>
      <c r="K192" s="41"/>
      <c r="L192" s="41"/>
      <c r="M192" s="105"/>
    </row>
    <row r="193" spans="1:14" ht="78.95" hidden="1" customHeight="1" outlineLevel="1">
      <c r="A193" s="253" t="s">
        <v>124</v>
      </c>
      <c r="B193" s="253"/>
      <c r="C193" s="253"/>
      <c r="D193" s="253"/>
      <c r="E193" s="281" t="s">
        <v>248</v>
      </c>
      <c r="F193" s="281"/>
      <c r="G193" s="281"/>
      <c r="H193" s="281"/>
      <c r="I193" s="281"/>
      <c r="J193" s="281"/>
      <c r="K193" s="281"/>
      <c r="L193" s="281"/>
      <c r="M193" s="281"/>
      <c r="N193" s="281"/>
    </row>
    <row r="194" spans="1:14" ht="9.9499999999999993" hidden="1" customHeight="1" outlineLevel="1">
      <c r="A194" s="39"/>
      <c r="B194" s="40"/>
      <c r="C194" s="40"/>
      <c r="D194" s="40"/>
      <c r="E194" s="40"/>
      <c r="F194" s="40"/>
      <c r="G194" s="40"/>
      <c r="H194" s="40"/>
      <c r="I194" s="105"/>
      <c r="J194" s="105"/>
      <c r="K194" s="41"/>
      <c r="L194" s="41"/>
      <c r="M194" s="105"/>
    </row>
    <row r="195" spans="1:14" ht="20.100000000000001" hidden="1" customHeight="1" outlineLevel="1">
      <c r="A195" s="216" t="s">
        <v>2</v>
      </c>
      <c r="B195" s="216"/>
      <c r="C195" s="216"/>
      <c r="D195" s="216"/>
      <c r="E195" s="269"/>
      <c r="F195" s="270"/>
      <c r="G195" s="270"/>
      <c r="H195" s="270"/>
      <c r="I195" s="270"/>
      <c r="J195" s="270"/>
      <c r="K195" s="270"/>
      <c r="L195" s="270"/>
      <c r="M195" s="270"/>
      <c r="N195" s="271"/>
    </row>
    <row r="196" spans="1:14" ht="9.9499999999999993" hidden="1" customHeight="1" outlineLevel="1">
      <c r="A196" s="39"/>
      <c r="B196" s="40"/>
      <c r="C196" s="40"/>
      <c r="D196" s="40"/>
      <c r="E196" s="40"/>
      <c r="F196" s="40"/>
      <c r="G196" s="40"/>
      <c r="H196" s="40"/>
      <c r="I196" s="105"/>
      <c r="J196" s="105"/>
      <c r="K196" s="41"/>
      <c r="L196" s="41"/>
      <c r="M196" s="105"/>
    </row>
    <row r="197" spans="1:14" ht="20.100000000000001" hidden="1" customHeight="1" outlineLevel="1">
      <c r="A197" s="216" t="s">
        <v>1</v>
      </c>
      <c r="B197" s="216"/>
      <c r="C197" s="216"/>
      <c r="D197" s="216"/>
      <c r="E197" s="269"/>
      <c r="F197" s="270"/>
      <c r="G197" s="270"/>
      <c r="H197" s="270"/>
      <c r="I197" s="270"/>
      <c r="J197" s="270"/>
      <c r="K197" s="270"/>
      <c r="L197" s="270"/>
      <c r="M197" s="270"/>
      <c r="N197" s="271"/>
    </row>
    <row r="198" spans="1:14" ht="9.9499999999999993" hidden="1" customHeight="1" outlineLevel="1">
      <c r="A198" s="39"/>
      <c r="B198" s="40"/>
      <c r="C198" s="40"/>
      <c r="D198" s="40"/>
      <c r="E198" s="40"/>
      <c r="F198" s="40"/>
      <c r="G198" s="40"/>
      <c r="H198" s="40"/>
      <c r="I198" s="105"/>
      <c r="J198" s="105"/>
      <c r="K198" s="41"/>
      <c r="L198" s="41"/>
      <c r="M198" s="105"/>
    </row>
    <row r="199" spans="1:14" ht="20.100000000000001" hidden="1" customHeight="1" outlineLevel="1">
      <c r="A199" s="216" t="s">
        <v>36</v>
      </c>
      <c r="B199" s="216"/>
      <c r="C199" s="216"/>
      <c r="D199" s="216"/>
      <c r="E199" s="162" t="s">
        <v>125</v>
      </c>
      <c r="F199" s="193"/>
      <c r="G199" s="261" t="s">
        <v>126</v>
      </c>
      <c r="H199" s="262"/>
      <c r="I199" s="263"/>
      <c r="J199" s="264"/>
      <c r="K199" s="265" t="s">
        <v>127</v>
      </c>
      <c r="L199" s="266"/>
      <c r="M199" s="263"/>
      <c r="N199" s="264"/>
    </row>
    <row r="200" spans="1:14" s="40" customFormat="1" ht="12.75" hidden="1" collapsed="1">
      <c r="A200" s="39"/>
      <c r="I200" s="105"/>
      <c r="J200" s="105"/>
      <c r="K200" s="41"/>
      <c r="L200" s="41"/>
      <c r="M200" s="105"/>
      <c r="N200" s="105"/>
    </row>
    <row r="201" spans="1:14" s="40" customFormat="1" ht="12.75" hidden="1">
      <c r="A201" s="39"/>
      <c r="I201" s="105"/>
      <c r="J201" s="105"/>
      <c r="K201" s="41"/>
      <c r="L201" s="41"/>
      <c r="M201" s="105"/>
      <c r="N201" s="105"/>
    </row>
  </sheetData>
  <sheetProtection algorithmName="SHA-512" hashValue="OGHFoVdZ7rHlB6qSX1wQ4kjudxXPWuXL9/7OMOKyob3710EyBnPA7YtmhrNGkP8ySlsdCVM/95sJ1NimUZDMxQ==" saltValue="/0oLJpQDpIfbSoEwxpfPzw==" spinCount="100000" sheet="1" selectLockedCells="1"/>
  <mergeCells count="788">
    <mergeCell ref="E139:F139"/>
    <mergeCell ref="A111:D111"/>
    <mergeCell ref="E129:F129"/>
    <mergeCell ref="K123:L123"/>
    <mergeCell ref="K129:L129"/>
    <mergeCell ref="K128:L128"/>
    <mergeCell ref="K121:L121"/>
    <mergeCell ref="K115:L115"/>
    <mergeCell ref="K117:L117"/>
    <mergeCell ref="E138:F138"/>
    <mergeCell ref="I130:J130"/>
    <mergeCell ref="K113:L113"/>
    <mergeCell ref="K131:L131"/>
    <mergeCell ref="K130:L130"/>
    <mergeCell ref="E125:F125"/>
    <mergeCell ref="E126:F126"/>
    <mergeCell ref="A148:D148"/>
    <mergeCell ref="A133:D133"/>
    <mergeCell ref="E130:F130"/>
    <mergeCell ref="E137:F137"/>
    <mergeCell ref="I125:J125"/>
    <mergeCell ref="I126:J126"/>
    <mergeCell ref="I128:J128"/>
    <mergeCell ref="G128:H128"/>
    <mergeCell ref="G111:H111"/>
    <mergeCell ref="I112:J112"/>
    <mergeCell ref="I113:J113"/>
    <mergeCell ref="A115:D115"/>
    <mergeCell ref="A123:D123"/>
    <mergeCell ref="I123:J123"/>
    <mergeCell ref="A131:D131"/>
    <mergeCell ref="A113:D113"/>
    <mergeCell ref="A126:D126"/>
    <mergeCell ref="A116:D116"/>
    <mergeCell ref="A119:D119"/>
    <mergeCell ref="G146:H146"/>
    <mergeCell ref="I145:J145"/>
    <mergeCell ref="I146:J146"/>
    <mergeCell ref="G143:H143"/>
    <mergeCell ref="G137:H137"/>
    <mergeCell ref="I121:J121"/>
    <mergeCell ref="E108:F108"/>
    <mergeCell ref="E109:F109"/>
    <mergeCell ref="E116:F116"/>
    <mergeCell ref="E110:F110"/>
    <mergeCell ref="G101:H101"/>
    <mergeCell ref="G104:H104"/>
    <mergeCell ref="I104:J104"/>
    <mergeCell ref="G112:H112"/>
    <mergeCell ref="G113:H113"/>
    <mergeCell ref="E111:F111"/>
    <mergeCell ref="E114:F114"/>
    <mergeCell ref="E112:F112"/>
    <mergeCell ref="E113:F113"/>
    <mergeCell ref="E106:F106"/>
    <mergeCell ref="I117:J117"/>
    <mergeCell ref="I111:J111"/>
    <mergeCell ref="I115:J115"/>
    <mergeCell ref="E103:F103"/>
    <mergeCell ref="I108:J108"/>
    <mergeCell ref="I109:J109"/>
    <mergeCell ref="I110:J110"/>
    <mergeCell ref="A150:D150"/>
    <mergeCell ref="E141:F141"/>
    <mergeCell ref="A149:D149"/>
    <mergeCell ref="A138:D138"/>
    <mergeCell ref="A139:D139"/>
    <mergeCell ref="G139:H139"/>
    <mergeCell ref="E143:F143"/>
    <mergeCell ref="A128:D128"/>
    <mergeCell ref="A129:D129"/>
    <mergeCell ref="A130:D130"/>
    <mergeCell ref="A146:D146"/>
    <mergeCell ref="G141:H141"/>
    <mergeCell ref="G130:H130"/>
    <mergeCell ref="G142:H142"/>
    <mergeCell ref="E131:F131"/>
    <mergeCell ref="E133:N133"/>
    <mergeCell ref="M131:N131"/>
    <mergeCell ref="E146:F146"/>
    <mergeCell ref="G131:H131"/>
    <mergeCell ref="I131:J131"/>
    <mergeCell ref="E135:F135"/>
    <mergeCell ref="G135:H135"/>
    <mergeCell ref="I135:J135"/>
    <mergeCell ref="E128:F128"/>
    <mergeCell ref="A191:D191"/>
    <mergeCell ref="I182:J182"/>
    <mergeCell ref="M186:N186"/>
    <mergeCell ref="A193:D193"/>
    <mergeCell ref="E150:F150"/>
    <mergeCell ref="A137:D137"/>
    <mergeCell ref="A135:D135"/>
    <mergeCell ref="G140:H140"/>
    <mergeCell ref="E152:F152"/>
    <mergeCell ref="E140:F140"/>
    <mergeCell ref="E142:F142"/>
    <mergeCell ref="E148:F148"/>
    <mergeCell ref="E151:F151"/>
    <mergeCell ref="G145:H145"/>
    <mergeCell ref="G147:H147"/>
    <mergeCell ref="G149:H149"/>
    <mergeCell ref="G151:H151"/>
    <mergeCell ref="E144:F144"/>
    <mergeCell ref="G144:H144"/>
    <mergeCell ref="A151:D151"/>
    <mergeCell ref="A144:D144"/>
    <mergeCell ref="A145:D145"/>
    <mergeCell ref="A147:D147"/>
    <mergeCell ref="E145:F145"/>
    <mergeCell ref="K188:L188"/>
    <mergeCell ref="A186:F186"/>
    <mergeCell ref="A188:F188"/>
    <mergeCell ref="M188:N188"/>
    <mergeCell ref="M170:N170"/>
    <mergeCell ref="G174:H174"/>
    <mergeCell ref="I174:J174"/>
    <mergeCell ref="K174:L174"/>
    <mergeCell ref="M174:N174"/>
    <mergeCell ref="A174:F174"/>
    <mergeCell ref="G176:H176"/>
    <mergeCell ref="I176:J176"/>
    <mergeCell ref="K176:L176"/>
    <mergeCell ref="M176:N176"/>
    <mergeCell ref="E123:F123"/>
    <mergeCell ref="G107:H107"/>
    <mergeCell ref="G95:H95"/>
    <mergeCell ref="K151:L151"/>
    <mergeCell ref="I144:J144"/>
    <mergeCell ref="I138:J138"/>
    <mergeCell ref="K140:L140"/>
    <mergeCell ref="K139:L139"/>
    <mergeCell ref="I139:J139"/>
    <mergeCell ref="I140:J140"/>
    <mergeCell ref="I142:J142"/>
    <mergeCell ref="K146:L146"/>
    <mergeCell ref="I151:J151"/>
    <mergeCell ref="K150:L150"/>
    <mergeCell ref="I147:J147"/>
    <mergeCell ref="I149:J149"/>
    <mergeCell ref="K141:L141"/>
    <mergeCell ref="K149:L149"/>
    <mergeCell ref="I97:J97"/>
    <mergeCell ref="I98:J98"/>
    <mergeCell ref="E119:N119"/>
    <mergeCell ref="E147:F147"/>
    <mergeCell ref="E149:F149"/>
    <mergeCell ref="I99:J99"/>
    <mergeCell ref="K83:L83"/>
    <mergeCell ref="I77:J77"/>
    <mergeCell ref="I75:J75"/>
    <mergeCell ref="K75:L75"/>
    <mergeCell ref="K84:L84"/>
    <mergeCell ref="M129:N129"/>
    <mergeCell ref="E91:F91"/>
    <mergeCell ref="M95:N95"/>
    <mergeCell ref="M111:N111"/>
    <mergeCell ref="M128:N128"/>
    <mergeCell ref="G126:H126"/>
    <mergeCell ref="G97:H97"/>
    <mergeCell ref="K97:L97"/>
    <mergeCell ref="E97:F97"/>
    <mergeCell ref="G129:H129"/>
    <mergeCell ref="G123:H123"/>
    <mergeCell ref="M107:N107"/>
    <mergeCell ref="I129:J129"/>
    <mergeCell ref="E121:F121"/>
    <mergeCell ref="G108:H108"/>
    <mergeCell ref="G109:H109"/>
    <mergeCell ref="G110:H110"/>
    <mergeCell ref="E115:F115"/>
    <mergeCell ref="G115:H115"/>
    <mergeCell ref="E40:F40"/>
    <mergeCell ref="E41:F41"/>
    <mergeCell ref="G41:H41"/>
    <mergeCell ref="K40:L40"/>
    <mergeCell ref="G39:H39"/>
    <mergeCell ref="I39:J39"/>
    <mergeCell ref="G38:H38"/>
    <mergeCell ref="I45:J45"/>
    <mergeCell ref="I46:J46"/>
    <mergeCell ref="G44:H44"/>
    <mergeCell ref="K44:L44"/>
    <mergeCell ref="I44:J44"/>
    <mergeCell ref="E42:F42"/>
    <mergeCell ref="G42:H42"/>
    <mergeCell ref="K45:L45"/>
    <mergeCell ref="K46:L46"/>
    <mergeCell ref="K41:L41"/>
    <mergeCell ref="I38:J38"/>
    <mergeCell ref="K39:L39"/>
    <mergeCell ref="G43:H43"/>
    <mergeCell ref="I43:J43"/>
    <mergeCell ref="K43:L43"/>
    <mergeCell ref="K38:L38"/>
    <mergeCell ref="E66:F66"/>
    <mergeCell ref="A68:D68"/>
    <mergeCell ref="A66:D66"/>
    <mergeCell ref="A52:D52"/>
    <mergeCell ref="A65:D65"/>
    <mergeCell ref="G59:H59"/>
    <mergeCell ref="K67:L67"/>
    <mergeCell ref="K61:L61"/>
    <mergeCell ref="I64:J64"/>
    <mergeCell ref="I65:J65"/>
    <mergeCell ref="I66:J66"/>
    <mergeCell ref="I67:J67"/>
    <mergeCell ref="G61:H61"/>
    <mergeCell ref="G62:H62"/>
    <mergeCell ref="G64:H64"/>
    <mergeCell ref="G65:H65"/>
    <mergeCell ref="A64:D64"/>
    <mergeCell ref="G67:H67"/>
    <mergeCell ref="K63:L63"/>
    <mergeCell ref="K56:L56"/>
    <mergeCell ref="K59:L59"/>
    <mergeCell ref="I56:J56"/>
    <mergeCell ref="I59:J59"/>
    <mergeCell ref="K60:L60"/>
    <mergeCell ref="K89:L89"/>
    <mergeCell ref="A104:D104"/>
    <mergeCell ref="A100:D100"/>
    <mergeCell ref="E84:F84"/>
    <mergeCell ref="E86:F86"/>
    <mergeCell ref="E87:F87"/>
    <mergeCell ref="E90:F90"/>
    <mergeCell ref="A98:D98"/>
    <mergeCell ref="E88:F88"/>
    <mergeCell ref="E95:F95"/>
    <mergeCell ref="A93:D93"/>
    <mergeCell ref="A88:D88"/>
    <mergeCell ref="K94:L94"/>
    <mergeCell ref="A78:D78"/>
    <mergeCell ref="A79:D79"/>
    <mergeCell ref="A80:D80"/>
    <mergeCell ref="A84:D84"/>
    <mergeCell ref="A86:D86"/>
    <mergeCell ref="A81:D81"/>
    <mergeCell ref="I87:J87"/>
    <mergeCell ref="I89:J89"/>
    <mergeCell ref="I78:J78"/>
    <mergeCell ref="I79:J79"/>
    <mergeCell ref="I81:J81"/>
    <mergeCell ref="I84:J84"/>
    <mergeCell ref="I88:J88"/>
    <mergeCell ref="I86:J86"/>
    <mergeCell ref="I82:J82"/>
    <mergeCell ref="M80:N80"/>
    <mergeCell ref="M81:N81"/>
    <mergeCell ref="M75:N75"/>
    <mergeCell ref="G75:H75"/>
    <mergeCell ref="G71:H71"/>
    <mergeCell ref="E78:F78"/>
    <mergeCell ref="E79:F79"/>
    <mergeCell ref="E80:F80"/>
    <mergeCell ref="G80:H80"/>
    <mergeCell ref="E81:F81"/>
    <mergeCell ref="K77:L77"/>
    <mergeCell ref="I71:J71"/>
    <mergeCell ref="K71:L71"/>
    <mergeCell ref="E77:F77"/>
    <mergeCell ref="K78:L78"/>
    <mergeCell ref="K79:L79"/>
    <mergeCell ref="K80:L80"/>
    <mergeCell ref="M77:N77"/>
    <mergeCell ref="M79:N79"/>
    <mergeCell ref="A107:D107"/>
    <mergeCell ref="G98:H98"/>
    <mergeCell ref="G121:H121"/>
    <mergeCell ref="G125:H125"/>
    <mergeCell ref="G117:H117"/>
    <mergeCell ref="A121:D121"/>
    <mergeCell ref="A125:D125"/>
    <mergeCell ref="G85:H85"/>
    <mergeCell ref="G87:H87"/>
    <mergeCell ref="G89:H89"/>
    <mergeCell ref="E117:F117"/>
    <mergeCell ref="A117:D117"/>
    <mergeCell ref="A114:D114"/>
    <mergeCell ref="A95:D95"/>
    <mergeCell ref="A97:D97"/>
    <mergeCell ref="G90:H90"/>
    <mergeCell ref="A91:D91"/>
    <mergeCell ref="A110:D110"/>
    <mergeCell ref="A112:D112"/>
    <mergeCell ref="E89:F89"/>
    <mergeCell ref="A90:D90"/>
    <mergeCell ref="E104:F104"/>
    <mergeCell ref="A101:F101"/>
    <mergeCell ref="E102:F102"/>
    <mergeCell ref="E82:F82"/>
    <mergeCell ref="E93:N93"/>
    <mergeCell ref="I83:J83"/>
    <mergeCell ref="M83:N83"/>
    <mergeCell ref="G88:H88"/>
    <mergeCell ref="K88:L88"/>
    <mergeCell ref="I91:J91"/>
    <mergeCell ref="K91:L91"/>
    <mergeCell ref="M91:N91"/>
    <mergeCell ref="E83:F83"/>
    <mergeCell ref="I90:J90"/>
    <mergeCell ref="I85:J85"/>
    <mergeCell ref="E85:F85"/>
    <mergeCell ref="K85:L85"/>
    <mergeCell ref="G82:H82"/>
    <mergeCell ref="G83:H83"/>
    <mergeCell ref="M84:N84"/>
    <mergeCell ref="M86:N86"/>
    <mergeCell ref="M85:N85"/>
    <mergeCell ref="M87:N87"/>
    <mergeCell ref="M89:N89"/>
    <mergeCell ref="K86:L86"/>
    <mergeCell ref="K87:L87"/>
    <mergeCell ref="K82:L82"/>
    <mergeCell ref="A14:D14"/>
    <mergeCell ref="E14:H14"/>
    <mergeCell ref="A32:D32"/>
    <mergeCell ref="A34:D34"/>
    <mergeCell ref="E32:N32"/>
    <mergeCell ref="M34:N34"/>
    <mergeCell ref="M30:N30"/>
    <mergeCell ref="E34:F34"/>
    <mergeCell ref="G34:H34"/>
    <mergeCell ref="K34:L34"/>
    <mergeCell ref="A15:D15"/>
    <mergeCell ref="E15:H15"/>
    <mergeCell ref="K15:L15"/>
    <mergeCell ref="A16:D16"/>
    <mergeCell ref="E16:H16"/>
    <mergeCell ref="K16:L16"/>
    <mergeCell ref="A17:D17"/>
    <mergeCell ref="E17:H17"/>
    <mergeCell ref="K17:L17"/>
    <mergeCell ref="G29:H29"/>
    <mergeCell ref="K29:L29"/>
    <mergeCell ref="E24:F24"/>
    <mergeCell ref="E26:F26"/>
    <mergeCell ref="M28:N28"/>
    <mergeCell ref="E10:F10"/>
    <mergeCell ref="E8:F8"/>
    <mergeCell ref="H8:J8"/>
    <mergeCell ref="M10:N10"/>
    <mergeCell ref="I19:J19"/>
    <mergeCell ref="K19:L19"/>
    <mergeCell ref="M19:N19"/>
    <mergeCell ref="A21:D21"/>
    <mergeCell ref="E21:F21"/>
    <mergeCell ref="G21:H21"/>
    <mergeCell ref="M21:N21"/>
    <mergeCell ref="A12:D12"/>
    <mergeCell ref="E12:F12"/>
    <mergeCell ref="G19:H19"/>
    <mergeCell ref="A10:D10"/>
    <mergeCell ref="K21:L21"/>
    <mergeCell ref="A19:D19"/>
    <mergeCell ref="I21:J21"/>
    <mergeCell ref="I12:J12"/>
    <mergeCell ref="K12:L12"/>
    <mergeCell ref="M12:N12"/>
    <mergeCell ref="K14:L14"/>
    <mergeCell ref="E19:F19"/>
    <mergeCell ref="G12:H12"/>
    <mergeCell ref="A3:N3"/>
    <mergeCell ref="A6:D6"/>
    <mergeCell ref="A8:D8"/>
    <mergeCell ref="M6:N6"/>
    <mergeCell ref="E6:F6"/>
    <mergeCell ref="G6:H6"/>
    <mergeCell ref="K6:L6"/>
    <mergeCell ref="M8:N8"/>
    <mergeCell ref="K8:L8"/>
    <mergeCell ref="I29:J29"/>
    <mergeCell ref="M26:N26"/>
    <mergeCell ref="M27:N27"/>
    <mergeCell ref="A25:D25"/>
    <mergeCell ref="A27:D27"/>
    <mergeCell ref="A28:D28"/>
    <mergeCell ref="I26:J26"/>
    <mergeCell ref="K26:L26"/>
    <mergeCell ref="G26:H26"/>
    <mergeCell ref="E28:F28"/>
    <mergeCell ref="K27:L27"/>
    <mergeCell ref="G28:H28"/>
    <mergeCell ref="M24:N24"/>
    <mergeCell ref="E29:F29"/>
    <mergeCell ref="I27:J27"/>
    <mergeCell ref="I28:J28"/>
    <mergeCell ref="K28:L28"/>
    <mergeCell ref="G27:H27"/>
    <mergeCell ref="E27:F27"/>
    <mergeCell ref="M23:N23"/>
    <mergeCell ref="A67:D67"/>
    <mergeCell ref="A44:D44"/>
    <mergeCell ref="G47:H47"/>
    <mergeCell ref="A48:D48"/>
    <mergeCell ref="E38:F38"/>
    <mergeCell ref="I61:J61"/>
    <mergeCell ref="I62:J62"/>
    <mergeCell ref="I40:J40"/>
    <mergeCell ref="E39:F39"/>
    <mergeCell ref="A29:D29"/>
    <mergeCell ref="M25:N25"/>
    <mergeCell ref="G24:H24"/>
    <mergeCell ref="G66:H66"/>
    <mergeCell ref="G49:H49"/>
    <mergeCell ref="G50:H50"/>
    <mergeCell ref="G51:H51"/>
    <mergeCell ref="A38:D38"/>
    <mergeCell ref="M37:N37"/>
    <mergeCell ref="G30:H30"/>
    <mergeCell ref="I37:J37"/>
    <mergeCell ref="G58:H58"/>
    <mergeCell ref="M40:N40"/>
    <mergeCell ref="I60:J60"/>
    <mergeCell ref="A50:D50"/>
    <mergeCell ref="A51:D51"/>
    <mergeCell ref="I30:J30"/>
    <mergeCell ref="A30:D30"/>
    <mergeCell ref="K30:L30"/>
    <mergeCell ref="A39:D39"/>
    <mergeCell ref="A40:D40"/>
    <mergeCell ref="A36:D36"/>
    <mergeCell ref="G40:H40"/>
    <mergeCell ref="A41:D41"/>
    <mergeCell ref="A45:D45"/>
    <mergeCell ref="A46:D46"/>
    <mergeCell ref="A37:D37"/>
    <mergeCell ref="G37:H37"/>
    <mergeCell ref="K37:L37"/>
    <mergeCell ref="I34:J34"/>
    <mergeCell ref="G48:H48"/>
    <mergeCell ref="E36:F36"/>
    <mergeCell ref="G36:H36"/>
    <mergeCell ref="A42:D42"/>
    <mergeCell ref="E62:F62"/>
    <mergeCell ref="E64:F64"/>
    <mergeCell ref="A58:D58"/>
    <mergeCell ref="A59:D59"/>
    <mergeCell ref="A54:D54"/>
    <mergeCell ref="E52:F52"/>
    <mergeCell ref="E54:N54"/>
    <mergeCell ref="G52:H52"/>
    <mergeCell ref="I52:J52"/>
    <mergeCell ref="K62:L62"/>
    <mergeCell ref="K64:L64"/>
    <mergeCell ref="G56:H56"/>
    <mergeCell ref="A56:D56"/>
    <mergeCell ref="M59:N59"/>
    <mergeCell ref="G63:H63"/>
    <mergeCell ref="E56:F56"/>
    <mergeCell ref="I58:J58"/>
    <mergeCell ref="K58:L58"/>
    <mergeCell ref="M60:N60"/>
    <mergeCell ref="E58:F58"/>
    <mergeCell ref="E59:F59"/>
    <mergeCell ref="E30:F30"/>
    <mergeCell ref="G138:H138"/>
    <mergeCell ref="K138:L138"/>
    <mergeCell ref="M39:N39"/>
    <mergeCell ref="M36:N36"/>
    <mergeCell ref="M29:N29"/>
    <mergeCell ref="M38:N38"/>
    <mergeCell ref="I36:J36"/>
    <mergeCell ref="K36:L36"/>
    <mergeCell ref="E37:F37"/>
    <mergeCell ref="G68:H68"/>
    <mergeCell ref="G81:H81"/>
    <mergeCell ref="K81:L81"/>
    <mergeCell ref="G77:H77"/>
    <mergeCell ref="I80:J80"/>
    <mergeCell ref="E73:N73"/>
    <mergeCell ref="E75:F75"/>
    <mergeCell ref="I137:J137"/>
    <mergeCell ref="I70:J70"/>
    <mergeCell ref="K70:L70"/>
    <mergeCell ref="E70:F70"/>
    <mergeCell ref="I69:J69"/>
    <mergeCell ref="G78:H78"/>
    <mergeCell ref="G79:H79"/>
    <mergeCell ref="E107:F107"/>
    <mergeCell ref="K90:L90"/>
    <mergeCell ref="I95:J95"/>
    <mergeCell ref="K95:L95"/>
    <mergeCell ref="I100:J100"/>
    <mergeCell ref="I116:J116"/>
    <mergeCell ref="K116:L116"/>
    <mergeCell ref="I101:J101"/>
    <mergeCell ref="K101:L101"/>
    <mergeCell ref="G100:H100"/>
    <mergeCell ref="G116:H116"/>
    <mergeCell ref="G114:H114"/>
    <mergeCell ref="K104:L104"/>
    <mergeCell ref="K105:L105"/>
    <mergeCell ref="K111:L111"/>
    <mergeCell ref="I102:J102"/>
    <mergeCell ref="I103:J103"/>
    <mergeCell ref="I105:J105"/>
    <mergeCell ref="I106:J106"/>
    <mergeCell ref="K114:L114"/>
    <mergeCell ref="I107:J107"/>
    <mergeCell ref="K107:L107"/>
    <mergeCell ref="I114:J114"/>
    <mergeCell ref="G150:H150"/>
    <mergeCell ref="I141:J141"/>
    <mergeCell ref="I148:J148"/>
    <mergeCell ref="K148:L148"/>
    <mergeCell ref="K142:L142"/>
    <mergeCell ref="I143:J143"/>
    <mergeCell ref="K144:L144"/>
    <mergeCell ref="G148:H148"/>
    <mergeCell ref="K135:L135"/>
    <mergeCell ref="K137:L137"/>
    <mergeCell ref="A141:D141"/>
    <mergeCell ref="I150:J150"/>
    <mergeCell ref="A142:D142"/>
    <mergeCell ref="A143:D143"/>
    <mergeCell ref="A158:D158"/>
    <mergeCell ref="G158:H158"/>
    <mergeCell ref="I158:J158"/>
    <mergeCell ref="K161:L161"/>
    <mergeCell ref="K143:L143"/>
    <mergeCell ref="K145:L145"/>
    <mergeCell ref="K147:L147"/>
    <mergeCell ref="A152:D152"/>
    <mergeCell ref="G152:H152"/>
    <mergeCell ref="E161:F161"/>
    <mergeCell ref="A153:D153"/>
    <mergeCell ref="K153:L153"/>
    <mergeCell ref="G161:H161"/>
    <mergeCell ref="E160:F160"/>
    <mergeCell ref="G160:H160"/>
    <mergeCell ref="I161:J161"/>
    <mergeCell ref="I153:J153"/>
    <mergeCell ref="K158:L158"/>
    <mergeCell ref="I152:J152"/>
    <mergeCell ref="K152:L152"/>
    <mergeCell ref="M153:N153"/>
    <mergeCell ref="A155:D155"/>
    <mergeCell ref="E155:N155"/>
    <mergeCell ref="I157:J157"/>
    <mergeCell ref="K157:L157"/>
    <mergeCell ref="M157:N157"/>
    <mergeCell ref="K156:L156"/>
    <mergeCell ref="A157:D157"/>
    <mergeCell ref="G159:H159"/>
    <mergeCell ref="I159:J159"/>
    <mergeCell ref="K159:L159"/>
    <mergeCell ref="E158:F158"/>
    <mergeCell ref="E159:F159"/>
    <mergeCell ref="A159:D159"/>
    <mergeCell ref="G153:H153"/>
    <mergeCell ref="M159:N159"/>
    <mergeCell ref="E157:F157"/>
    <mergeCell ref="G157:H157"/>
    <mergeCell ref="E153:F153"/>
    <mergeCell ref="E195:N195"/>
    <mergeCell ref="G186:H186"/>
    <mergeCell ref="I186:J186"/>
    <mergeCell ref="K186:L186"/>
    <mergeCell ref="E191:N191"/>
    <mergeCell ref="A166:D166"/>
    <mergeCell ref="E166:N166"/>
    <mergeCell ref="M168:N168"/>
    <mergeCell ref="A170:F170"/>
    <mergeCell ref="G170:H170"/>
    <mergeCell ref="I170:J170"/>
    <mergeCell ref="K170:L170"/>
    <mergeCell ref="M172:N172"/>
    <mergeCell ref="A176:D176"/>
    <mergeCell ref="E176:F176"/>
    <mergeCell ref="I172:J172"/>
    <mergeCell ref="K172:L172"/>
    <mergeCell ref="K182:L182"/>
    <mergeCell ref="B179:J179"/>
    <mergeCell ref="I168:J168"/>
    <mergeCell ref="K168:L168"/>
    <mergeCell ref="E193:N193"/>
    <mergeCell ref="G188:H188"/>
    <mergeCell ref="I188:J188"/>
    <mergeCell ref="A162:D162"/>
    <mergeCell ref="G162:H162"/>
    <mergeCell ref="I162:J162"/>
    <mergeCell ref="K162:L162"/>
    <mergeCell ref="K179:L179"/>
    <mergeCell ref="M179:N179"/>
    <mergeCell ref="M162:N162"/>
    <mergeCell ref="K160:L160"/>
    <mergeCell ref="M160:N160"/>
    <mergeCell ref="A160:D160"/>
    <mergeCell ref="G168:H168"/>
    <mergeCell ref="A172:F172"/>
    <mergeCell ref="G172:H172"/>
    <mergeCell ref="E162:F162"/>
    <mergeCell ref="I160:J160"/>
    <mergeCell ref="A199:D199"/>
    <mergeCell ref="A163:N163"/>
    <mergeCell ref="G184:H184"/>
    <mergeCell ref="I184:J184"/>
    <mergeCell ref="K184:L184"/>
    <mergeCell ref="M184:N184"/>
    <mergeCell ref="A182:F182"/>
    <mergeCell ref="G182:H182"/>
    <mergeCell ref="G199:H199"/>
    <mergeCell ref="I199:J199"/>
    <mergeCell ref="K199:L199"/>
    <mergeCell ref="M199:N199"/>
    <mergeCell ref="A164:D164"/>
    <mergeCell ref="G164:H164"/>
    <mergeCell ref="I164:J164"/>
    <mergeCell ref="K164:L164"/>
    <mergeCell ref="M164:N164"/>
    <mergeCell ref="E164:F164"/>
    <mergeCell ref="A197:D197"/>
    <mergeCell ref="E197:N197"/>
    <mergeCell ref="A168:F168"/>
    <mergeCell ref="A195:D195"/>
    <mergeCell ref="M182:N182"/>
    <mergeCell ref="A184:F184"/>
    <mergeCell ref="E23:F23"/>
    <mergeCell ref="G23:H23"/>
    <mergeCell ref="A24:D24"/>
    <mergeCell ref="I23:J23"/>
    <mergeCell ref="K23:L23"/>
    <mergeCell ref="K24:L24"/>
    <mergeCell ref="A26:D26"/>
    <mergeCell ref="I25:J25"/>
    <mergeCell ref="K25:L25"/>
    <mergeCell ref="E25:F25"/>
    <mergeCell ref="G25:H25"/>
    <mergeCell ref="I24:J24"/>
    <mergeCell ref="A23:D23"/>
    <mergeCell ref="A60:D60"/>
    <mergeCell ref="A75:D75"/>
    <mergeCell ref="G91:H91"/>
    <mergeCell ref="A77:D77"/>
    <mergeCell ref="A82:D82"/>
    <mergeCell ref="E71:F71"/>
    <mergeCell ref="A73:D73"/>
    <mergeCell ref="A61:D61"/>
    <mergeCell ref="E60:F60"/>
    <mergeCell ref="G60:H60"/>
    <mergeCell ref="A62:D62"/>
    <mergeCell ref="A69:D69"/>
    <mergeCell ref="A70:D70"/>
    <mergeCell ref="G70:H70"/>
    <mergeCell ref="G69:H69"/>
    <mergeCell ref="G84:H84"/>
    <mergeCell ref="G86:H86"/>
    <mergeCell ref="E61:F61"/>
    <mergeCell ref="A71:D71"/>
    <mergeCell ref="A83:D83"/>
    <mergeCell ref="E67:F67"/>
    <mergeCell ref="E69:F69"/>
    <mergeCell ref="A63:F63"/>
    <mergeCell ref="E65:F65"/>
    <mergeCell ref="A43:D43"/>
    <mergeCell ref="A49:D49"/>
    <mergeCell ref="E49:F49"/>
    <mergeCell ref="A47:D47"/>
    <mergeCell ref="E50:F50"/>
    <mergeCell ref="E51:F51"/>
    <mergeCell ref="I41:J41"/>
    <mergeCell ref="I47:J47"/>
    <mergeCell ref="K47:L47"/>
    <mergeCell ref="G45:H45"/>
    <mergeCell ref="E45:F45"/>
    <mergeCell ref="E47:F47"/>
    <mergeCell ref="E43:F43"/>
    <mergeCell ref="E48:F48"/>
    <mergeCell ref="E44:F44"/>
    <mergeCell ref="E46:F46"/>
    <mergeCell ref="I42:J42"/>
    <mergeCell ref="K42:L42"/>
    <mergeCell ref="I51:J51"/>
    <mergeCell ref="I48:J48"/>
    <mergeCell ref="I49:J49"/>
    <mergeCell ref="I50:J50"/>
    <mergeCell ref="K49:L49"/>
    <mergeCell ref="K51:L51"/>
    <mergeCell ref="K98:L98"/>
    <mergeCell ref="A99:D99"/>
    <mergeCell ref="G99:H99"/>
    <mergeCell ref="K99:L99"/>
    <mergeCell ref="G106:H106"/>
    <mergeCell ref="K106:L106"/>
    <mergeCell ref="A102:D102"/>
    <mergeCell ref="A103:D103"/>
    <mergeCell ref="G102:H102"/>
    <mergeCell ref="G103:H103"/>
    <mergeCell ref="K102:L102"/>
    <mergeCell ref="K103:L103"/>
    <mergeCell ref="G105:H105"/>
    <mergeCell ref="A106:D106"/>
    <mergeCell ref="E98:F98"/>
    <mergeCell ref="E99:F99"/>
    <mergeCell ref="E100:F100"/>
    <mergeCell ref="E105:F105"/>
    <mergeCell ref="K100:L100"/>
    <mergeCell ref="K108:L108"/>
    <mergeCell ref="K109:L109"/>
    <mergeCell ref="K110:L110"/>
    <mergeCell ref="K112:L112"/>
    <mergeCell ref="M68:N68"/>
    <mergeCell ref="M63:N63"/>
    <mergeCell ref="M78:N78"/>
    <mergeCell ref="K68:L68"/>
    <mergeCell ref="K65:L65"/>
    <mergeCell ref="K66:L66"/>
    <mergeCell ref="M90:N90"/>
    <mergeCell ref="M82:N82"/>
    <mergeCell ref="M97:N97"/>
    <mergeCell ref="M98:N98"/>
    <mergeCell ref="M88:N88"/>
    <mergeCell ref="M99:N99"/>
    <mergeCell ref="M100:N100"/>
    <mergeCell ref="M66:N66"/>
    <mergeCell ref="M67:N67"/>
    <mergeCell ref="M69:N69"/>
    <mergeCell ref="M70:N70"/>
    <mergeCell ref="M102:N102"/>
    <mergeCell ref="M103:N103"/>
    <mergeCell ref="M105:N105"/>
    <mergeCell ref="M41:N41"/>
    <mergeCell ref="G46:H46"/>
    <mergeCell ref="M56:N56"/>
    <mergeCell ref="M58:N58"/>
    <mergeCell ref="M64:N64"/>
    <mergeCell ref="M65:N65"/>
    <mergeCell ref="M71:N71"/>
    <mergeCell ref="K52:L52"/>
    <mergeCell ref="K69:L69"/>
    <mergeCell ref="K50:L50"/>
    <mergeCell ref="K48:L48"/>
    <mergeCell ref="M42:N42"/>
    <mergeCell ref="M43:N43"/>
    <mergeCell ref="M44:N44"/>
    <mergeCell ref="M48:N48"/>
    <mergeCell ref="M49:N49"/>
    <mergeCell ref="M50:N50"/>
    <mergeCell ref="M51:N51"/>
    <mergeCell ref="M61:N61"/>
    <mergeCell ref="M62:N62"/>
    <mergeCell ref="M52:N52"/>
    <mergeCell ref="M47:N47"/>
    <mergeCell ref="M46:N46"/>
    <mergeCell ref="M45:N45"/>
    <mergeCell ref="M106:N106"/>
    <mergeCell ref="M108:N108"/>
    <mergeCell ref="M104:N104"/>
    <mergeCell ref="M151:N151"/>
    <mergeCell ref="M116:N116"/>
    <mergeCell ref="M123:N123"/>
    <mergeCell ref="M141:N141"/>
    <mergeCell ref="M146:N146"/>
    <mergeCell ref="M150:N150"/>
    <mergeCell ref="M149:N149"/>
    <mergeCell ref="M135:N135"/>
    <mergeCell ref="M109:N109"/>
    <mergeCell ref="M110:N110"/>
    <mergeCell ref="M112:N112"/>
    <mergeCell ref="M121:N121"/>
    <mergeCell ref="M117:N117"/>
    <mergeCell ref="M114:N114"/>
    <mergeCell ref="M148:N148"/>
    <mergeCell ref="M101:N101"/>
    <mergeCell ref="M130:N130"/>
    <mergeCell ref="M152:N152"/>
    <mergeCell ref="M161:N161"/>
    <mergeCell ref="K124:L124"/>
    <mergeCell ref="K127:L127"/>
    <mergeCell ref="M113:N113"/>
    <mergeCell ref="M124:N124"/>
    <mergeCell ref="M125:N125"/>
    <mergeCell ref="M126:N126"/>
    <mergeCell ref="M127:N127"/>
    <mergeCell ref="M138:N138"/>
    <mergeCell ref="M139:N139"/>
    <mergeCell ref="M140:N140"/>
    <mergeCell ref="M142:N142"/>
    <mergeCell ref="K126:L126"/>
    <mergeCell ref="M115:N115"/>
    <mergeCell ref="K125:L125"/>
    <mergeCell ref="M158:N158"/>
    <mergeCell ref="M137:N137"/>
    <mergeCell ref="M143:N143"/>
    <mergeCell ref="M144:N144"/>
    <mergeCell ref="M145:N145"/>
    <mergeCell ref="M147:N147"/>
  </mergeCells>
  <phoneticPr fontId="1" type="noConversion"/>
  <conditionalFormatting sqref="K21:L21 K49 K62 K58:L59">
    <cfRule type="expression" dxfId="439" priority="368">
      <formula>$K21&gt;$G21</formula>
    </cfRule>
  </conditionalFormatting>
  <conditionalFormatting sqref="K168:L168 K175:L175 K171:L171 K173:L173">
    <cfRule type="expression" dxfId="438" priority="298">
      <formula>K168&gt;#REF!</formula>
    </cfRule>
  </conditionalFormatting>
  <conditionalFormatting sqref="K186:L186">
    <cfRule type="expression" dxfId="437" priority="273">
      <formula>K186&gt;#REF!</formula>
    </cfRule>
  </conditionalFormatting>
  <conditionalFormatting sqref="K184:L184">
    <cfRule type="expression" dxfId="436" priority="272">
      <formula>K184&gt;#REF!</formula>
    </cfRule>
  </conditionalFormatting>
  <conditionalFormatting sqref="A157:J157 M157:N157">
    <cfRule type="expression" dxfId="435" priority="373">
      <formula>$E$8=$P$4</formula>
    </cfRule>
  </conditionalFormatting>
  <conditionalFormatting sqref="G6:H6">
    <cfRule type="containsErrors" dxfId="434" priority="374">
      <formula>ISERROR(G6)</formula>
    </cfRule>
    <cfRule type="containsErrors" dxfId="433" priority="374">
      <formula>ISERROR(G6)</formula>
    </cfRule>
  </conditionalFormatting>
  <conditionalFormatting sqref="K6:L6">
    <cfRule type="containsErrors" dxfId="432" priority="260">
      <formula>ISERROR(K6)</formula>
    </cfRule>
  </conditionalFormatting>
  <conditionalFormatting sqref="K21:L21 K49 K62 K58:L59">
    <cfRule type="expression" dxfId="431" priority="258">
      <formula>$K21&lt;$G21</formula>
    </cfRule>
    <cfRule type="expression" dxfId="430" priority="259">
      <formula>$K21=$G21</formula>
    </cfRule>
  </conditionalFormatting>
  <conditionalFormatting sqref="K23:L29">
    <cfRule type="expression" dxfId="429" priority="257">
      <formula>$K23&gt;$G23</formula>
    </cfRule>
  </conditionalFormatting>
  <conditionalFormatting sqref="K23:L29">
    <cfRule type="expression" dxfId="428" priority="255">
      <formula>$K23&lt;$G23</formula>
    </cfRule>
    <cfRule type="expression" dxfId="427" priority="256">
      <formula>$K23=$G23</formula>
    </cfRule>
  </conditionalFormatting>
  <conditionalFormatting sqref="K158:L160 K162:L162 K161">
    <cfRule type="expression" dxfId="426" priority="233">
      <formula>$K158&gt;$G158</formula>
    </cfRule>
  </conditionalFormatting>
  <conditionalFormatting sqref="K158:L160 K162:L162 K161">
    <cfRule type="expression" dxfId="425" priority="231">
      <formula>$K158&lt;$G158</formula>
    </cfRule>
    <cfRule type="expression" dxfId="424" priority="232">
      <formula>$K158=$G158</formula>
    </cfRule>
  </conditionalFormatting>
  <conditionalFormatting sqref="K36:L41 K46">
    <cfRule type="expression" dxfId="423" priority="251">
      <formula>$K36&gt;$G36</formula>
    </cfRule>
  </conditionalFormatting>
  <conditionalFormatting sqref="K36:L41 K46">
    <cfRule type="expression" dxfId="422" priority="249">
      <formula>$K36&lt;$G36</formula>
    </cfRule>
    <cfRule type="expression" dxfId="421" priority="250">
      <formula>$K36=$G36</formula>
    </cfRule>
  </conditionalFormatting>
  <conditionalFormatting sqref="K69">
    <cfRule type="expression" dxfId="420" priority="248">
      <formula>$K69&gt;$G69</formula>
    </cfRule>
  </conditionalFormatting>
  <conditionalFormatting sqref="K69">
    <cfRule type="expression" dxfId="419" priority="246">
      <formula>$K69&lt;$G69</formula>
    </cfRule>
    <cfRule type="expression" dxfId="418" priority="247">
      <formula>$K69=$G69</formula>
    </cfRule>
  </conditionalFormatting>
  <conditionalFormatting sqref="K78">
    <cfRule type="expression" dxfId="417" priority="245">
      <formula>$K78&gt;$G78</formula>
    </cfRule>
  </conditionalFormatting>
  <conditionalFormatting sqref="K78">
    <cfRule type="expression" dxfId="416" priority="243">
      <formula>$K78&lt;$G78</formula>
    </cfRule>
    <cfRule type="expression" dxfId="415" priority="244">
      <formula>$K78=$G78</formula>
    </cfRule>
  </conditionalFormatting>
  <conditionalFormatting sqref="K102:L103">
    <cfRule type="expression" dxfId="414" priority="242">
      <formula>$K102&gt;$G102</formula>
    </cfRule>
  </conditionalFormatting>
  <conditionalFormatting sqref="K102:L103">
    <cfRule type="expression" dxfId="413" priority="240">
      <formula>$K102&lt;$G102</formula>
    </cfRule>
    <cfRule type="expression" dxfId="412" priority="241">
      <formula>$K102=$G102</formula>
    </cfRule>
  </conditionalFormatting>
  <conditionalFormatting sqref="K123:L123">
    <cfRule type="expression" dxfId="411" priority="239">
      <formula>$K123&gt;$G123</formula>
    </cfRule>
  </conditionalFormatting>
  <conditionalFormatting sqref="K123:L123">
    <cfRule type="expression" dxfId="410" priority="237">
      <formula>$K123&lt;$G123</formula>
    </cfRule>
    <cfRule type="expression" dxfId="409" priority="238">
      <formula>$K123=$G123</formula>
    </cfRule>
  </conditionalFormatting>
  <conditionalFormatting sqref="K34:L34">
    <cfRule type="expression" dxfId="408" priority="230">
      <formula>$K34&gt;$G34</formula>
    </cfRule>
  </conditionalFormatting>
  <conditionalFormatting sqref="K34:L34">
    <cfRule type="expression" dxfId="407" priority="228">
      <formula>$K34&lt;$G34</formula>
    </cfRule>
    <cfRule type="expression" dxfId="406" priority="229">
      <formula>$K34=$G34</formula>
    </cfRule>
  </conditionalFormatting>
  <conditionalFormatting sqref="K56:L56">
    <cfRule type="expression" dxfId="405" priority="227">
      <formula>$K56&gt;$G56</formula>
    </cfRule>
  </conditionalFormatting>
  <conditionalFormatting sqref="K56:L56">
    <cfRule type="expression" dxfId="404" priority="225">
      <formula>$K56&lt;$G56</formula>
    </cfRule>
    <cfRule type="expression" dxfId="403" priority="226">
      <formula>$K56=$G56</formula>
    </cfRule>
  </conditionalFormatting>
  <conditionalFormatting sqref="K75:L75">
    <cfRule type="expression" dxfId="402" priority="224">
      <formula>$K75&gt;$G75</formula>
    </cfRule>
  </conditionalFormatting>
  <conditionalFormatting sqref="K75:L75">
    <cfRule type="expression" dxfId="401" priority="222">
      <formula>$K75&lt;$G75</formula>
    </cfRule>
    <cfRule type="expression" dxfId="400" priority="223">
      <formula>$K75=$G75</formula>
    </cfRule>
  </conditionalFormatting>
  <conditionalFormatting sqref="K95:L95">
    <cfRule type="expression" dxfId="399" priority="221">
      <formula>$K95&gt;$G95</formula>
    </cfRule>
  </conditionalFormatting>
  <conditionalFormatting sqref="K95:L95">
    <cfRule type="expression" dxfId="398" priority="219">
      <formula>$K95&lt;$G95</formula>
    </cfRule>
    <cfRule type="expression" dxfId="397" priority="220">
      <formula>$K95=$G95</formula>
    </cfRule>
  </conditionalFormatting>
  <conditionalFormatting sqref="K121:L121">
    <cfRule type="expression" dxfId="396" priority="218">
      <formula>$K121&gt;$G121</formula>
    </cfRule>
  </conditionalFormatting>
  <conditionalFormatting sqref="K121:L121">
    <cfRule type="expression" dxfId="395" priority="216">
      <formula>$K121&lt;$G121</formula>
    </cfRule>
    <cfRule type="expression" dxfId="394" priority="217">
      <formula>$K121=$G121</formula>
    </cfRule>
  </conditionalFormatting>
  <conditionalFormatting sqref="K135:L135">
    <cfRule type="expression" dxfId="393" priority="215">
      <formula>$K135&gt;$G135</formula>
    </cfRule>
  </conditionalFormatting>
  <conditionalFormatting sqref="K135:L135">
    <cfRule type="expression" dxfId="392" priority="213">
      <formula>$K135&lt;$G135</formula>
    </cfRule>
    <cfRule type="expression" dxfId="391" priority="214">
      <formula>$K135=$G135</formula>
    </cfRule>
  </conditionalFormatting>
  <conditionalFormatting sqref="K157:L157">
    <cfRule type="expression" dxfId="390" priority="212">
      <formula>$K157&gt;$G157</formula>
    </cfRule>
  </conditionalFormatting>
  <conditionalFormatting sqref="K157:L157">
    <cfRule type="expression" dxfId="389" priority="210">
      <formula>$K157&lt;$G157</formula>
    </cfRule>
    <cfRule type="expression" dxfId="388" priority="211">
      <formula>$K157=$G157</formula>
    </cfRule>
  </conditionalFormatting>
  <conditionalFormatting sqref="K174:L174">
    <cfRule type="expression" dxfId="387" priority="209">
      <formula>K174&gt;#REF!</formula>
    </cfRule>
  </conditionalFormatting>
  <conditionalFormatting sqref="K169:L169">
    <cfRule type="expression" dxfId="386" priority="208">
      <formula>K169&gt;#REF!</formula>
    </cfRule>
  </conditionalFormatting>
  <conditionalFormatting sqref="K170:L170">
    <cfRule type="expression" dxfId="385" priority="205">
      <formula>K170&gt;#REF!</formula>
    </cfRule>
  </conditionalFormatting>
  <conditionalFormatting sqref="K188:L188">
    <cfRule type="expression" dxfId="384" priority="206">
      <formula>K188&gt;#REF!</formula>
    </cfRule>
  </conditionalFormatting>
  <conditionalFormatting sqref="K42:L43 K44:K45">
    <cfRule type="expression" dxfId="383" priority="203">
      <formula>$K42&gt;$G42</formula>
    </cfRule>
  </conditionalFormatting>
  <conditionalFormatting sqref="K42:L43 K44:K45">
    <cfRule type="expression" dxfId="382" priority="201">
      <formula>$K42&lt;$G42</formula>
    </cfRule>
    <cfRule type="expression" dxfId="381" priority="202">
      <formula>$K42=$G42</formula>
    </cfRule>
  </conditionalFormatting>
  <conditionalFormatting sqref="K45">
    <cfRule type="expression" dxfId="380" priority="200">
      <formula>$K45&gt;$G45</formula>
    </cfRule>
  </conditionalFormatting>
  <conditionalFormatting sqref="K45">
    <cfRule type="expression" dxfId="379" priority="198">
      <formula>$K45&lt;$G45</formula>
    </cfRule>
    <cfRule type="expression" dxfId="378" priority="199">
      <formula>$K45=$G45</formula>
    </cfRule>
  </conditionalFormatting>
  <conditionalFormatting sqref="K46">
    <cfRule type="expression" dxfId="377" priority="195">
      <formula>$K46&lt;$G46</formula>
    </cfRule>
    <cfRule type="expression" dxfId="376" priority="196">
      <formula>$K46=$G46</formula>
    </cfRule>
  </conditionalFormatting>
  <conditionalFormatting sqref="K46">
    <cfRule type="expression" dxfId="375" priority="197">
      <formula>$K46&gt;$G46</formula>
    </cfRule>
  </conditionalFormatting>
  <conditionalFormatting sqref="K70:L70">
    <cfRule type="expression" dxfId="374" priority="188">
      <formula>$K70&gt;$G70</formula>
    </cfRule>
  </conditionalFormatting>
  <conditionalFormatting sqref="K70:L70">
    <cfRule type="expression" dxfId="373" priority="186">
      <formula>$K70&lt;$G70</formula>
    </cfRule>
    <cfRule type="expression" dxfId="372" priority="187">
      <formula>$K70=$G70</formula>
    </cfRule>
  </conditionalFormatting>
  <conditionalFormatting sqref="K61:L61">
    <cfRule type="expression" dxfId="371" priority="185">
      <formula>$K61&gt;$G61</formula>
    </cfRule>
  </conditionalFormatting>
  <conditionalFormatting sqref="K61:L61">
    <cfRule type="expression" dxfId="370" priority="183">
      <formula>$K61&lt;$G61</formula>
    </cfRule>
    <cfRule type="expression" dxfId="369" priority="184">
      <formula>$K61=$G61</formula>
    </cfRule>
  </conditionalFormatting>
  <conditionalFormatting sqref="K64:L64">
    <cfRule type="expression" dxfId="368" priority="182">
      <formula>$K64&gt;$G64</formula>
    </cfRule>
  </conditionalFormatting>
  <conditionalFormatting sqref="K64:L64">
    <cfRule type="expression" dxfId="367" priority="180">
      <formula>$K64&lt;$G64</formula>
    </cfRule>
    <cfRule type="expression" dxfId="366" priority="181">
      <formula>$K64=$G64</formula>
    </cfRule>
  </conditionalFormatting>
  <conditionalFormatting sqref="K65:L65">
    <cfRule type="expression" dxfId="365" priority="179">
      <formula>$K65&gt;$G65</formula>
    </cfRule>
  </conditionalFormatting>
  <conditionalFormatting sqref="K65:L65">
    <cfRule type="expression" dxfId="364" priority="177">
      <formula>$K65&lt;$G65</formula>
    </cfRule>
    <cfRule type="expression" dxfId="363" priority="178">
      <formula>$K65=$G65</formula>
    </cfRule>
  </conditionalFormatting>
  <conditionalFormatting sqref="K66:L66">
    <cfRule type="expression" dxfId="362" priority="176">
      <formula>$K66&gt;$G66</formula>
    </cfRule>
  </conditionalFormatting>
  <conditionalFormatting sqref="K66:L66">
    <cfRule type="expression" dxfId="361" priority="174">
      <formula>$K66&lt;$G66</formula>
    </cfRule>
    <cfRule type="expression" dxfId="360" priority="175">
      <formula>$K66=$G66</formula>
    </cfRule>
  </conditionalFormatting>
  <conditionalFormatting sqref="K67:L67">
    <cfRule type="expression" dxfId="359" priority="173">
      <formula>$K67&gt;$G67</formula>
    </cfRule>
  </conditionalFormatting>
  <conditionalFormatting sqref="K67:L67">
    <cfRule type="expression" dxfId="358" priority="171">
      <formula>$K67&lt;$G67</formula>
    </cfRule>
    <cfRule type="expression" dxfId="357" priority="172">
      <formula>$K67=$G67</formula>
    </cfRule>
  </conditionalFormatting>
  <conditionalFormatting sqref="K90">
    <cfRule type="expression" dxfId="356" priority="138">
      <formula>$K90&lt;$G90</formula>
    </cfRule>
    <cfRule type="expression" dxfId="355" priority="139">
      <formula>$K90=$G90</formula>
    </cfRule>
  </conditionalFormatting>
  <conditionalFormatting sqref="K79">
    <cfRule type="expression" dxfId="354" priority="164">
      <formula>$K79&gt;$G79</formula>
    </cfRule>
  </conditionalFormatting>
  <conditionalFormatting sqref="K79">
    <cfRule type="expression" dxfId="353" priority="162">
      <formula>$K79&lt;$G79</formula>
    </cfRule>
    <cfRule type="expression" dxfId="352" priority="163">
      <formula>$K79=$G79</formula>
    </cfRule>
  </conditionalFormatting>
  <conditionalFormatting sqref="K80">
    <cfRule type="expression" dxfId="351" priority="161">
      <formula>$K80&gt;$G80</formula>
    </cfRule>
  </conditionalFormatting>
  <conditionalFormatting sqref="K80">
    <cfRule type="expression" dxfId="350" priority="159">
      <formula>$K80&lt;$G80</formula>
    </cfRule>
    <cfRule type="expression" dxfId="349" priority="160">
      <formula>$K80=$G80</formula>
    </cfRule>
  </conditionalFormatting>
  <conditionalFormatting sqref="K83">
    <cfRule type="expression" dxfId="348" priority="158">
      <formula>$K83&gt;$G83</formula>
    </cfRule>
  </conditionalFormatting>
  <conditionalFormatting sqref="K83">
    <cfRule type="expression" dxfId="347" priority="156">
      <formula>$K83&lt;$G83</formula>
    </cfRule>
    <cfRule type="expression" dxfId="346" priority="157">
      <formula>$K83=$G83</formula>
    </cfRule>
  </conditionalFormatting>
  <conditionalFormatting sqref="K84">
    <cfRule type="expression" dxfId="345" priority="155">
      <formula>$K84&gt;$G84</formula>
    </cfRule>
  </conditionalFormatting>
  <conditionalFormatting sqref="K84">
    <cfRule type="expression" dxfId="344" priority="153">
      <formula>$K84&lt;$G84</formula>
    </cfRule>
    <cfRule type="expression" dxfId="343" priority="154">
      <formula>$K84=$G84</formula>
    </cfRule>
  </conditionalFormatting>
  <conditionalFormatting sqref="K86">
    <cfRule type="expression" dxfId="342" priority="152">
      <formula>$K86&gt;$G86</formula>
    </cfRule>
  </conditionalFormatting>
  <conditionalFormatting sqref="K86">
    <cfRule type="expression" dxfId="341" priority="150">
      <formula>$K86&lt;$G86</formula>
    </cfRule>
    <cfRule type="expression" dxfId="340" priority="151">
      <formula>$K86=$G86</formula>
    </cfRule>
  </conditionalFormatting>
  <conditionalFormatting sqref="K87">
    <cfRule type="expression" dxfId="339" priority="149">
      <formula>$K87&gt;$G87</formula>
    </cfRule>
  </conditionalFormatting>
  <conditionalFormatting sqref="K87">
    <cfRule type="expression" dxfId="338" priority="147">
      <formula>$K87&lt;$G87</formula>
    </cfRule>
    <cfRule type="expression" dxfId="337" priority="148">
      <formula>$K87=$G87</formula>
    </cfRule>
  </conditionalFormatting>
  <conditionalFormatting sqref="K88">
    <cfRule type="expression" dxfId="336" priority="146">
      <formula>$K88&gt;$G88</formula>
    </cfRule>
  </conditionalFormatting>
  <conditionalFormatting sqref="K88">
    <cfRule type="expression" dxfId="335" priority="144">
      <formula>$K88&lt;$G88</formula>
    </cfRule>
    <cfRule type="expression" dxfId="334" priority="145">
      <formula>$K88=$G88</formula>
    </cfRule>
  </conditionalFormatting>
  <conditionalFormatting sqref="K89">
    <cfRule type="expression" dxfId="333" priority="143">
      <formula>$K89&gt;$G89</formula>
    </cfRule>
  </conditionalFormatting>
  <conditionalFormatting sqref="K89">
    <cfRule type="expression" dxfId="332" priority="141">
      <formula>$K89&lt;$G89</formula>
    </cfRule>
    <cfRule type="expression" dxfId="331" priority="142">
      <formula>$K89=$G89</formula>
    </cfRule>
  </conditionalFormatting>
  <conditionalFormatting sqref="K90">
    <cfRule type="expression" dxfId="330" priority="140">
      <formula>$K90&gt;$G90</formula>
    </cfRule>
  </conditionalFormatting>
  <conditionalFormatting sqref="K139:L140">
    <cfRule type="expression" dxfId="329" priority="120">
      <formula>$K139&lt;$G139</formula>
    </cfRule>
    <cfRule type="expression" dxfId="328" priority="121">
      <formula>$K139=$G139</formula>
    </cfRule>
  </conditionalFormatting>
  <conditionalFormatting sqref="K138:L138">
    <cfRule type="expression" dxfId="327" priority="137">
      <formula>$K138&gt;$G138</formula>
    </cfRule>
  </conditionalFormatting>
  <conditionalFormatting sqref="K138:L138">
    <cfRule type="expression" dxfId="326" priority="135">
      <formula>$K138&lt;$G138</formula>
    </cfRule>
    <cfRule type="expression" dxfId="325" priority="136">
      <formula>$K138=$G138</formula>
    </cfRule>
  </conditionalFormatting>
  <conditionalFormatting sqref="K139:L140">
    <cfRule type="expression" dxfId="324" priority="122">
      <formula>$K139&gt;$G139</formula>
    </cfRule>
  </conditionalFormatting>
  <conditionalFormatting sqref="K149:L149">
    <cfRule type="expression" dxfId="323" priority="104">
      <formula>$K149&gt;$G149</formula>
    </cfRule>
  </conditionalFormatting>
  <conditionalFormatting sqref="K149:L149">
    <cfRule type="expression" dxfId="322" priority="102">
      <formula>$K149&lt;$G149</formula>
    </cfRule>
    <cfRule type="expression" dxfId="321" priority="103">
      <formula>$K149=$G149</formula>
    </cfRule>
  </conditionalFormatting>
  <conditionalFormatting sqref="K60:L60">
    <cfRule type="expression" dxfId="320" priority="125">
      <formula>$K60&gt;$G60</formula>
    </cfRule>
  </conditionalFormatting>
  <conditionalFormatting sqref="K60:L60">
    <cfRule type="expression" dxfId="319" priority="123">
      <formula>$K60&lt;$G60</formula>
    </cfRule>
    <cfRule type="expression" dxfId="318" priority="124">
      <formula>$K60=$G60</formula>
    </cfRule>
  </conditionalFormatting>
  <conditionalFormatting sqref="K142:L142">
    <cfRule type="expression" dxfId="317" priority="117">
      <formula>$K142&lt;$G142</formula>
    </cfRule>
    <cfRule type="expression" dxfId="316" priority="118">
      <formula>$K142=$G142</formula>
    </cfRule>
  </conditionalFormatting>
  <conditionalFormatting sqref="K142:L142">
    <cfRule type="expression" dxfId="315" priority="119">
      <formula>$K142&gt;$G142</formula>
    </cfRule>
  </conditionalFormatting>
  <conditionalFormatting sqref="K143:L143">
    <cfRule type="expression" dxfId="314" priority="114">
      <formula>$K143&lt;$G143</formula>
    </cfRule>
    <cfRule type="expression" dxfId="313" priority="115">
      <formula>$K143=$G143</formula>
    </cfRule>
  </conditionalFormatting>
  <conditionalFormatting sqref="K143:L143">
    <cfRule type="expression" dxfId="312" priority="116">
      <formula>$K143&gt;$G143</formula>
    </cfRule>
  </conditionalFormatting>
  <conditionalFormatting sqref="K145:L145">
    <cfRule type="expression" dxfId="311" priority="111">
      <formula>$K145&lt;$G145</formula>
    </cfRule>
    <cfRule type="expression" dxfId="310" priority="112">
      <formula>$K145=$G145</formula>
    </cfRule>
  </conditionalFormatting>
  <conditionalFormatting sqref="K145:L145">
    <cfRule type="expression" dxfId="309" priority="113">
      <formula>$K145&gt;$G145</formula>
    </cfRule>
  </conditionalFormatting>
  <conditionalFormatting sqref="K146:L146">
    <cfRule type="expression" dxfId="308" priority="108">
      <formula>$K146&lt;$G146</formula>
    </cfRule>
    <cfRule type="expression" dxfId="307" priority="109">
      <formula>$K146=$G146</formula>
    </cfRule>
  </conditionalFormatting>
  <conditionalFormatting sqref="K146:L146">
    <cfRule type="expression" dxfId="306" priority="110">
      <formula>$K146&gt;$G146</formula>
    </cfRule>
  </conditionalFormatting>
  <conditionalFormatting sqref="K147:L147">
    <cfRule type="expression" dxfId="305" priority="105">
      <formula>$K147&lt;$G147</formula>
    </cfRule>
    <cfRule type="expression" dxfId="304" priority="106">
      <formula>$K147=$G147</formula>
    </cfRule>
  </conditionalFormatting>
  <conditionalFormatting sqref="K147:L147">
    <cfRule type="expression" dxfId="303" priority="107">
      <formula>$K147&gt;$G147</formula>
    </cfRule>
  </conditionalFormatting>
  <conditionalFormatting sqref="K125:L125">
    <cfRule type="expression" dxfId="302" priority="95">
      <formula>$K125&gt;$G125</formula>
    </cfRule>
  </conditionalFormatting>
  <conditionalFormatting sqref="K125:L125">
    <cfRule type="expression" dxfId="301" priority="93">
      <formula>$K125&lt;$G125</formula>
    </cfRule>
    <cfRule type="expression" dxfId="300" priority="94">
      <formula>$K125=$G125</formula>
    </cfRule>
  </conditionalFormatting>
  <conditionalFormatting sqref="K126:L126">
    <cfRule type="expression" dxfId="299" priority="92">
      <formula>$K126&gt;$G126</formula>
    </cfRule>
  </conditionalFormatting>
  <conditionalFormatting sqref="K126:L126">
    <cfRule type="expression" dxfId="298" priority="90">
      <formula>$K126&lt;$G126</formula>
    </cfRule>
    <cfRule type="expression" dxfId="297" priority="91">
      <formula>$K126=$G126</formula>
    </cfRule>
  </conditionalFormatting>
  <conditionalFormatting sqref="K128:L128">
    <cfRule type="expression" dxfId="296" priority="89">
      <formula>$K128&gt;$G128</formula>
    </cfRule>
  </conditionalFormatting>
  <conditionalFormatting sqref="K128:L128">
    <cfRule type="expression" dxfId="295" priority="87">
      <formula>$K128&lt;$G128</formula>
    </cfRule>
    <cfRule type="expression" dxfId="294" priority="88">
      <formula>$K128=$G128</formula>
    </cfRule>
  </conditionalFormatting>
  <conditionalFormatting sqref="K129:L129">
    <cfRule type="expression" dxfId="293" priority="86">
      <formula>$K129&gt;$G129</formula>
    </cfRule>
  </conditionalFormatting>
  <conditionalFormatting sqref="K129:L129">
    <cfRule type="expression" dxfId="292" priority="84">
      <formula>$K129&lt;$G129</formula>
    </cfRule>
    <cfRule type="expression" dxfId="291" priority="85">
      <formula>$K129=$G129</formula>
    </cfRule>
  </conditionalFormatting>
  <conditionalFormatting sqref="K130:L130">
    <cfRule type="expression" dxfId="290" priority="80">
      <formula>$K130&gt;$G130</formula>
    </cfRule>
  </conditionalFormatting>
  <conditionalFormatting sqref="K130:L130">
    <cfRule type="expression" dxfId="289" priority="78">
      <formula>$K130&lt;$G130</formula>
    </cfRule>
    <cfRule type="expression" dxfId="288" priority="79">
      <formula>$K130=$G130</formula>
    </cfRule>
  </conditionalFormatting>
  <conditionalFormatting sqref="K113:L113">
    <cfRule type="expression" dxfId="287" priority="56">
      <formula>$K113&gt;$G113</formula>
    </cfRule>
  </conditionalFormatting>
  <conditionalFormatting sqref="K113:L113">
    <cfRule type="expression" dxfId="286" priority="54">
      <formula>$K113&lt;$G113</formula>
    </cfRule>
    <cfRule type="expression" dxfId="285" priority="55">
      <formula>$K113=$G113</formula>
    </cfRule>
  </conditionalFormatting>
  <conditionalFormatting sqref="K105:L105">
    <cfRule type="expression" dxfId="284" priority="74">
      <formula>$K105&gt;$G105</formula>
    </cfRule>
  </conditionalFormatting>
  <conditionalFormatting sqref="K105:L105">
    <cfRule type="expression" dxfId="283" priority="72">
      <formula>$K105&lt;$G105</formula>
    </cfRule>
    <cfRule type="expression" dxfId="282" priority="73">
      <formula>$K105=$G105</formula>
    </cfRule>
  </conditionalFormatting>
  <conditionalFormatting sqref="K106:L106">
    <cfRule type="expression" dxfId="281" priority="71">
      <formula>$K106&gt;$G106</formula>
    </cfRule>
  </conditionalFormatting>
  <conditionalFormatting sqref="K106:L106">
    <cfRule type="expression" dxfId="280" priority="69">
      <formula>$K106&lt;$G106</formula>
    </cfRule>
    <cfRule type="expression" dxfId="279" priority="70">
      <formula>$K106=$G106</formula>
    </cfRule>
  </conditionalFormatting>
  <conditionalFormatting sqref="K108:L108">
    <cfRule type="expression" dxfId="278" priority="68">
      <formula>$K108&gt;$G108</formula>
    </cfRule>
  </conditionalFormatting>
  <conditionalFormatting sqref="K108:L108">
    <cfRule type="expression" dxfId="277" priority="66">
      <formula>$K108&lt;$G108</formula>
    </cfRule>
    <cfRule type="expression" dxfId="276" priority="67">
      <formula>$K108=$G108</formula>
    </cfRule>
  </conditionalFormatting>
  <conditionalFormatting sqref="K109:L109">
    <cfRule type="expression" dxfId="275" priority="65">
      <formula>$K109&gt;$G109</formula>
    </cfRule>
  </conditionalFormatting>
  <conditionalFormatting sqref="K109:L109">
    <cfRule type="expression" dxfId="274" priority="63">
      <formula>$K109&lt;$G109</formula>
    </cfRule>
    <cfRule type="expression" dxfId="273" priority="64">
      <formula>$K109=$G109</formula>
    </cfRule>
  </conditionalFormatting>
  <conditionalFormatting sqref="K112:L112">
    <cfRule type="expression" dxfId="272" priority="59">
      <formula>$K112&gt;$G112</formula>
    </cfRule>
  </conditionalFormatting>
  <conditionalFormatting sqref="K112:L112">
    <cfRule type="expression" dxfId="271" priority="57">
      <formula>$K112&lt;$G112</formula>
    </cfRule>
    <cfRule type="expression" dxfId="270" priority="58">
      <formula>$K112=$G112</formula>
    </cfRule>
  </conditionalFormatting>
  <conditionalFormatting sqref="K114:L114">
    <cfRule type="expression" dxfId="269" priority="53">
      <formula>$K114&gt;$G114</formula>
    </cfRule>
  </conditionalFormatting>
  <conditionalFormatting sqref="K114:L114">
    <cfRule type="expression" dxfId="268" priority="51">
      <formula>$K114&lt;$G114</formula>
    </cfRule>
    <cfRule type="expression" dxfId="267" priority="52">
      <formula>$K114=$G114</formula>
    </cfRule>
  </conditionalFormatting>
  <conditionalFormatting sqref="K50">
    <cfRule type="expression" dxfId="266" priority="39">
      <formula>$K50&lt;$G50</formula>
    </cfRule>
    <cfRule type="expression" dxfId="265" priority="40">
      <formula>$K50=$G50</formula>
    </cfRule>
  </conditionalFormatting>
  <conditionalFormatting sqref="K48">
    <cfRule type="expression" dxfId="264" priority="47">
      <formula>$K48&gt;$G48</formula>
    </cfRule>
  </conditionalFormatting>
  <conditionalFormatting sqref="K48">
    <cfRule type="expression" dxfId="263" priority="45">
      <formula>$K48&lt;$G48</formula>
    </cfRule>
    <cfRule type="expression" dxfId="262" priority="46">
      <formula>$K48=$G48</formula>
    </cfRule>
  </conditionalFormatting>
  <conditionalFormatting sqref="K50">
    <cfRule type="expression" dxfId="261" priority="41">
      <formula>$K50&gt;$G50</formula>
    </cfRule>
  </conditionalFormatting>
  <conditionalFormatting sqref="K81">
    <cfRule type="expression" dxfId="260" priority="38">
      <formula>$K81&gt;$G81</formula>
    </cfRule>
  </conditionalFormatting>
  <conditionalFormatting sqref="K81">
    <cfRule type="expression" dxfId="259" priority="36">
      <formula>$K81&lt;$G81</formula>
    </cfRule>
    <cfRule type="expression" dxfId="258" priority="37">
      <formula>$K81=$G81</formula>
    </cfRule>
  </conditionalFormatting>
  <conditionalFormatting sqref="K97">
    <cfRule type="expression" dxfId="257" priority="35">
      <formula>$K97&gt;$G97</formula>
    </cfRule>
  </conditionalFormatting>
  <conditionalFormatting sqref="K97">
    <cfRule type="expression" dxfId="256" priority="33">
      <formula>$K97&lt;$G97</formula>
    </cfRule>
    <cfRule type="expression" dxfId="255" priority="34">
      <formula>$K97=$G97</formula>
    </cfRule>
  </conditionalFormatting>
  <conditionalFormatting sqref="K98">
    <cfRule type="expression" dxfId="254" priority="32">
      <formula>$K98&gt;$G98</formula>
    </cfRule>
  </conditionalFormatting>
  <conditionalFormatting sqref="K98">
    <cfRule type="expression" dxfId="253" priority="30">
      <formula>$K98&lt;$G98</formula>
    </cfRule>
    <cfRule type="expression" dxfId="252" priority="31">
      <formula>$K98=$G98</formula>
    </cfRule>
  </conditionalFormatting>
  <conditionalFormatting sqref="K99">
    <cfRule type="expression" dxfId="251" priority="29">
      <formula>$K99&gt;$G99</formula>
    </cfRule>
  </conditionalFormatting>
  <conditionalFormatting sqref="K99">
    <cfRule type="expression" dxfId="250" priority="27">
      <formula>$K99&lt;$G99</formula>
    </cfRule>
    <cfRule type="expression" dxfId="249" priority="28">
      <formula>$K99=$G99</formula>
    </cfRule>
  </conditionalFormatting>
  <conditionalFormatting sqref="K100">
    <cfRule type="expression" dxfId="248" priority="26">
      <formula>$K100&gt;$G100</formula>
    </cfRule>
  </conditionalFormatting>
  <conditionalFormatting sqref="K100">
    <cfRule type="expression" dxfId="247" priority="24">
      <formula>$K100&lt;$G100</formula>
    </cfRule>
    <cfRule type="expression" dxfId="246" priority="25">
      <formula>$K100=$G100</formula>
    </cfRule>
  </conditionalFormatting>
  <conditionalFormatting sqref="K150:L150">
    <cfRule type="expression" dxfId="245" priority="23">
      <formula>$K150&gt;$G150</formula>
    </cfRule>
  </conditionalFormatting>
  <conditionalFormatting sqref="K150:L150">
    <cfRule type="expression" dxfId="244" priority="21">
      <formula>$K150&lt;$G150</formula>
    </cfRule>
    <cfRule type="expression" dxfId="243" priority="22">
      <formula>$K150=$G150</formula>
    </cfRule>
  </conditionalFormatting>
  <conditionalFormatting sqref="K151:L151">
    <cfRule type="expression" dxfId="242" priority="20">
      <formula>$K151&gt;$G151</formula>
    </cfRule>
  </conditionalFormatting>
  <conditionalFormatting sqref="K151:L151">
    <cfRule type="expression" dxfId="241" priority="18">
      <formula>$K151&lt;$G151</formula>
    </cfRule>
    <cfRule type="expression" dxfId="240" priority="19">
      <formula>$K151=$G151</formula>
    </cfRule>
  </conditionalFormatting>
  <conditionalFormatting sqref="K152:L152">
    <cfRule type="expression" dxfId="239" priority="17">
      <formula>$K152&gt;$G152</formula>
    </cfRule>
  </conditionalFormatting>
  <conditionalFormatting sqref="K152:L152">
    <cfRule type="expression" dxfId="238" priority="15">
      <formula>$K152&lt;$G152</formula>
    </cfRule>
    <cfRule type="expression" dxfId="237" priority="16">
      <formula>$K152=$G152</formula>
    </cfRule>
  </conditionalFormatting>
  <conditionalFormatting sqref="K110">
    <cfRule type="expression" dxfId="236" priority="11">
      <formula>$K110&gt;$G110</formula>
    </cfRule>
  </conditionalFormatting>
  <conditionalFormatting sqref="K110">
    <cfRule type="expression" dxfId="235" priority="9">
      <formula>$K110&lt;$G110</formula>
    </cfRule>
    <cfRule type="expression" dxfId="234" priority="10">
      <formula>$K110=$G110</formula>
    </cfRule>
  </conditionalFormatting>
  <conditionalFormatting sqref="K116">
    <cfRule type="expression" dxfId="233" priority="8">
      <formula>$K116&gt;$G116</formula>
    </cfRule>
  </conditionalFormatting>
  <conditionalFormatting sqref="K116">
    <cfRule type="expression" dxfId="232" priority="6">
      <formula>$K116&lt;$G116</formula>
    </cfRule>
    <cfRule type="expression" dxfId="231" priority="7">
      <formula>$K116=$G116</formula>
    </cfRule>
  </conditionalFormatting>
  <conditionalFormatting sqref="K51">
    <cfRule type="expression" dxfId="230" priority="3">
      <formula>$K51&lt;$G51</formula>
    </cfRule>
    <cfRule type="expression" dxfId="229" priority="4">
      <formula>$K51=$G51</formula>
    </cfRule>
  </conditionalFormatting>
  <conditionalFormatting sqref="K51">
    <cfRule type="expression" dxfId="228" priority="5">
      <formula>$K51&gt;$G51</formula>
    </cfRule>
  </conditionalFormatting>
  <conditionalFormatting sqref="K172:L172">
    <cfRule type="expression" dxfId="227" priority="2">
      <formula>K172&gt;#REF!</formula>
    </cfRule>
  </conditionalFormatting>
  <conditionalFormatting sqref="M172:N172">
    <cfRule type="expression" dxfId="226" priority="1">
      <formula>M172&gt;#REF!</formula>
    </cfRule>
  </conditionalFormatting>
  <dataValidations count="4">
    <dataValidation type="list" allowBlank="1" showInputMessage="1" showErrorMessage="1" sqref="E9:G9" xr:uid="{00000000-0002-0000-0300-000000000000}">
      <formula1>$P$2:$P$3</formula1>
    </dataValidation>
    <dataValidation type="list" allowBlank="1" showInputMessage="1" showErrorMessage="1" sqref="E11:M11 M15:M18 K18:L18 K13:M13 I13:J18 E13:H13 E18:H18" xr:uid="{00000000-0002-0000-0300-000001000000}">
      <formula1>$P$2:$P$4</formula1>
    </dataValidation>
    <dataValidation type="list" allowBlank="1" showInputMessage="1" showErrorMessage="1" sqref="I194 I134 M134 M187 I167 M167 I185 M185 I181 M181 I183 M183 I187 I192 M192 M194" xr:uid="{00000000-0002-0000-0300-000002000000}">
      <formula1>Numbers</formula1>
    </dataValidation>
    <dataValidation type="list" allowBlank="1" showInputMessage="1" showErrorMessage="1" sqref="K118:L118" xr:uid="{00000000-0002-0000-0300-000005000000}">
      <formula1>#REF!</formula1>
    </dataValidation>
  </dataValidations>
  <printOptions horizontalCentered="1"/>
  <pageMargins left="0.74803149606299213" right="0.39370078740157483" top="0.43307086614173229" bottom="0.43307086614173229" header="0" footer="0"/>
  <pageSetup paperSize="9" scale="34" fitToHeight="2" orientation="portrait" r:id="rId1"/>
  <rowBreaks count="1" manualBreakCount="1">
    <brk id="94" max="13" man="1"/>
  </rowBreaks>
  <drawing r:id="rId2"/>
  <extLst>
    <ext xmlns:x14="http://schemas.microsoft.com/office/spreadsheetml/2009/9/main" uri="{CCE6A557-97BC-4b89-ADB6-D9C93CAAB3DF}">
      <x14:dataValidations xmlns:xm="http://schemas.microsoft.com/office/excel/2006/main" count="47">
        <x14:dataValidation type="list" allowBlank="1" showInputMessage="1" showErrorMessage="1" xr:uid="{00000000-0002-0000-0300-000003000000}">
          <x14:formula1>
            <xm:f>Lists!$A$2:$A$8</xm:f>
          </x14:formula1>
          <xm:sqref>E10:F10</xm:sqref>
        </x14:dataValidation>
        <x14:dataValidation type="list" allowBlank="1" showInputMessage="1" showErrorMessage="1" promptTitle="Description:" prompt="Players' feedback would be important, if all was implemented according to the Players' Service document." xr:uid="{00000000-0002-0000-0300-000006000000}">
          <x14:formula1>
            <xm:f>Lists!$D$74:$D$82</xm:f>
          </x14:formula1>
          <xm:sqref>K158:L158 K160:L160</xm:sqref>
        </x14:dataValidation>
        <x14:dataValidation type="list" allowBlank="1" showInputMessage="1" showErrorMessage="1" xr:uid="{00000000-0002-0000-0300-000007000000}">
          <x14:formula1>
            <xm:f>Events!$D$2:$D$14</xm:f>
          </x14:formula1>
          <xm:sqref>E6:F6</xm:sqref>
        </x14:dataValidation>
        <x14:dataValidation type="list" allowBlank="1" showInputMessage="1" showErrorMessage="1" xr:uid="{00000000-0002-0000-0300-000009000000}">
          <x14:formula1>
            <xm:f>Lists!$D$70:$D$82</xm:f>
          </x14:formula1>
          <xm:sqref>K27:L27</xm:sqref>
        </x14:dataValidation>
        <x14:dataValidation type="list" allowBlank="1" showInputMessage="1" showErrorMessage="1" promptTitle="Description:" prompt="TV camera set up should be EXACTLY according to the TV Production Guidelines." xr:uid="{00000000-0002-0000-0300-00000C000000}">
          <x14:formula1>
            <xm:f>Lists!$D$62:$D$82</xm:f>
          </x14:formula1>
          <xm:sqref>K26:L26</xm:sqref>
        </x14:dataValidation>
        <x14:dataValidation type="list" allowBlank="1" showInputMessage="1" showErrorMessage="1" promptTitle="Description:" prompt="If all requested matches have been TV produced according to the Contract." xr:uid="{00000000-0002-0000-0300-00000E000000}">
          <x14:formula1>
            <xm:f>Lists!$D$74:$D$82</xm:f>
          </x14:formula1>
          <xm:sqref>K23:L23</xm:sqref>
        </x14:dataValidation>
        <x14:dataValidation type="list" allowBlank="1" showInputMessage="1" showErrorMessage="1" promptTitle="Description:" prompt="If the TV Graphics have been used, without any mistake from the HB side." xr:uid="{00000000-0002-0000-0300-00000F000000}">
          <x14:formula1>
            <xm:f>Lists!$D$66:$D$82</xm:f>
          </x14:formula1>
          <xm:sqref>K24:L24</xm:sqref>
        </x14:dataValidation>
        <x14:dataValidation type="list" allowBlank="1" showInputMessage="1" showErrorMessage="1" promptTitle="Description:" prompt="The best would be to ask Lagardere onsite, to get their remarks or confirmation about it." xr:uid="{00000000-0002-0000-0300-000010000000}">
          <x14:formula1>
            <xm:f>Lists!$D$74:$D$82</xm:f>
          </x14:formula1>
          <xm:sqref>K25:L25</xm:sqref>
        </x14:dataValidation>
        <x14:dataValidation type="list" allowBlank="1" showInputMessage="1" showErrorMessage="1" promptTitle="Description:" prompt="If a professional announcer was used, at least from the Main Draw onwards and entertained the spectators." xr:uid="{00000000-0002-0000-0300-000011000000}">
          <x14:formula1>
            <xm:f>Lists!$D$76:$D$82</xm:f>
          </x14:formula1>
          <xm:sqref>K36:L36</xm:sqref>
        </x14:dataValidation>
        <x14:dataValidation type="list" allowBlank="1" showInputMessage="1" showErrorMessage="1" promptTitle="Description:" prompt="If some special arrangements have been done by the OC. Special lighting, arch, fog, and other means to make the march in look nice." xr:uid="{00000000-0002-0000-0300-000013000000}">
          <x14:formula1>
            <xm:f>Lists!$D$74:$D$82</xm:f>
          </x14:formula1>
          <xm:sqref>K39:L39</xm:sqref>
        </x14:dataValidation>
        <x14:dataValidation type="list" allowBlank="1" showInputMessage="1" showErrorMessage="1" promptTitle="Description:" prompt="Huge LED screens (cubes) have been used and/or installed in the venue." xr:uid="{00000000-0002-0000-0300-000015000000}">
          <x14:formula1>
            <xm:f>Lists!$D$74:$D$82</xm:f>
          </x14:formula1>
          <xm:sqref>K41:L41</xm:sqref>
        </x14:dataValidation>
        <x14:dataValidation type="list" allowBlank="1" showInputMessage="1" showErrorMessage="1" promptTitle="Description:" prompt="If the ITTF music, which is also important for the identity of events was used properly." xr:uid="{00000000-0002-0000-0300-000016000000}">
          <x14:formula1>
            <xm:f>Lists!$D$78:$D$82</xm:f>
          </x14:formula1>
          <xm:sqref>K43:L43</xm:sqref>
        </x14:dataValidation>
        <x14:dataValidation type="list" allowBlank="1" showInputMessage="1" showErrorMessage="1" promptTitle="Description:" prompt="If the OC checked frequently the surrounds being in place and the FOP around the TV courts surrounds being clean all the time." xr:uid="{00000000-0002-0000-0300-000019000000}">
          <x14:formula1>
            <xm:f>Lists!$D$76:$D$82</xm:f>
          </x14:formula1>
          <xm:sqref>K58:L58</xm:sqref>
        </x14:dataValidation>
        <x14:dataValidation type="list" allowBlank="1" showInputMessage="1" showErrorMessage="1" promptTitle="Description:" prompt="If the OC stick the floor stickers on the correct position and if the correct color was used, as instructed by the ITTF Marketing Office." xr:uid="{00000000-0002-0000-0300-00001A000000}">
          <x14:formula1>
            <xm:f>Lists!$D$78:$D$82</xm:f>
          </x14:formula1>
          <xm:sqref>K59:L59</xm:sqref>
        </x14:dataValidation>
        <x14:dataValidation type="list" allowBlank="1" showInputMessage="1" showErrorMessage="1" promptTitle="Description:" prompt="If all was implemented according to the Sponsorship Guidelines." xr:uid="{00000000-0002-0000-0300-00001C000000}">
          <x14:formula1>
            <xm:f>Lists!$F$78:$F$83</xm:f>
          </x14:formula1>
          <xm:sqref>K70:L70</xm:sqref>
        </x14:dataValidation>
        <x14:dataValidation type="list" allowBlank="1" showInputMessage="1" showErrorMessage="1" promptTitle="Description:" prompt="Players' feedback would be important, if all was implemented according to the Players' Service document. If no VIP players' lounge, maybe they would have access to the VIP lounge." xr:uid="{00000000-0002-0000-0300-000025000000}">
          <x14:formula1>
            <xm:f>Lists!$D$78:$D$82</xm:f>
          </x14:formula1>
          <xm:sqref>K162:L162</xm:sqref>
        </x14:dataValidation>
        <x14:dataValidation type="list" allowBlank="1" showInputMessage="1" showErrorMessage="1" xr:uid="{00000000-0002-0000-0300-00002A000000}">
          <x14:formula1>
            <xm:f>Events!$M$2:$M$6</xm:f>
          </x14:formula1>
          <xm:sqref>E8</xm:sqref>
        </x14:dataValidation>
        <x14:dataValidation type="list" allowBlank="1" showInputMessage="1" showErrorMessage="1" xr:uid="{00000000-0002-0000-0300-00002B000000}">
          <x14:formula1>
            <xm:f>Lists!$D$42:$D$82</xm:f>
          </x14:formula1>
          <xm:sqref>K179:L179</xm:sqref>
        </x14:dataValidation>
        <x14:dataValidation type="list" allowBlank="1" showInputMessage="1" showErrorMessage="1" promptTitle="Important Note:" prompt="You can add any percentage from -5,00% to +5,00%. The adjustement percentage you add in each section, should not exceed the total maximum of the section! If you wish to add more you can suggest it at the end as bonus._x000d_" xr:uid="{00000000-0002-0000-0300-00002C000000}">
          <x14:formula1>
            <xm:f>Lists!$D$62:$D$102</xm:f>
          </x14:formula1>
          <xm:sqref>K30:L30 K52:L52 K71:L71 K91:L91 K117:L117 K131:L131 K153:L153 K164:L164</xm:sqref>
        </x14:dataValidation>
        <x14:dataValidation type="list" allowBlank="1" showInputMessage="1" showErrorMessage="1" promptTitle="Description:" prompt="The best would be to ask Lagardere onsite, to get their remarks or confirmation about it." xr:uid="{E1EBC5A4-1457-CA4C-8E9F-AC2D1A39EB1A}">
          <x14:formula1>
            <xm:f>Lists!$D$78:$D$82</xm:f>
          </x14:formula1>
          <xm:sqref>K28:L28</xm:sqref>
        </x14:dataValidation>
        <x14:dataValidation type="list" allowBlank="1" showInputMessage="1" showErrorMessage="1" promptTitle="Description:" prompt="Overall how the TV Production was, without deducting here points already deducted from other points." xr:uid="{AB85E38D-BB6C-9446-8B6F-003B98F7E8B9}">
          <x14:formula1>
            <xm:f>Lists!$D$78:$D$82</xm:f>
          </x14:formula1>
          <xm:sqref>K29:L29</xm:sqref>
        </x14:dataValidation>
        <x14:dataValidation type="list" allowBlank="1" showInputMessage="1" showErrorMessage="1" promptTitle="Description:" prompt="Professional DJ adding to the presentation of events." xr:uid="{70E6670B-898D-114B-9AA8-73E7F4AA5D1C}">
          <x14:formula1>
            <xm:f>Lists!$D$78:$D$82</xm:f>
          </x14:formula1>
          <xm:sqref>K37:L37</xm:sqref>
        </x14:dataValidation>
        <x14:dataValidation type="list" allowBlank="1" showInputMessage="1" showErrorMessage="1" promptTitle="Description:" prompt="Professional sound system set-up of great quality." xr:uid="{019CEA68-49C6-9C41-B871-729AA16CCC17}">
          <x14:formula1>
            <xm:f>Lists!$F$78:$F$83</xm:f>
          </x14:formula1>
          <xm:sqref>K38:L38</xm:sqref>
        </x14:dataValidation>
        <x14:dataValidation type="list" allowBlank="1" showInputMessage="1" showErrorMessage="1" promptTitle="Description:" prompt="If the ITTF Scripts were followed properly, as it is an important point for the identidy of events." xr:uid="{F8C03F63-BEEB-9340-8361-F2E1CFFCB897}">
          <x14:formula1>
            <xm:f>Lists!$F$78:$F$83</xm:f>
          </x14:formula1>
          <xm:sqref>K40:L40</xm:sqref>
        </x14:dataValidation>
        <x14:dataValidation type="list" allowBlank="1" showInputMessage="1" showErrorMessage="1" promptTitle="Description:" prompt="Shart and high quality LEDs, in the right physical dimensions." xr:uid="{4E92E479-678B-1542-B668-3F86AC32A4D5}">
          <x14:formula1>
            <xm:f>Lists!$D$74:$D$82</xm:f>
          </x14:formula1>
          <xm:sqref>K42:L42</xm:sqref>
        </x14:dataValidation>
        <x14:dataValidation type="list" allowBlank="1" showInputMessage="1" showErrorMessage="1" promptTitle="Description:" prompt="Other music used during breaks to engage crowd." xr:uid="{83EA5516-30AF-D74D-AD97-081106081277}">
          <x14:formula1>
            <xm:f>Lists!$F$78:$F$83</xm:f>
          </x14:formula1>
          <xm:sqref>K44:L44</xm:sqref>
        </x14:dataValidation>
        <x14:dataValidation type="list" allowBlank="1" showInputMessage="1" showErrorMessage="1" promptTitle="Description:" prompt="Translators for on court interviews available and up to a high level." xr:uid="{5B25AB20-51BC-5A44-ACC9-AC8EAA8D7B8B}">
          <x14:formula1>
            <xm:f>Lists!$D$76:$D$82</xm:f>
          </x14:formula1>
          <xm:sqref>K45:L45</xm:sqref>
        </x14:dataValidation>
        <x14:dataValidation type="list" allowBlank="1" showInputMessage="1" showErrorMessage="1" promptTitle="Description:" prompt="If the lights used for the sports presentation were fine." xr:uid="{30BB34A8-18BE-6642-94E6-4DDE92746023}">
          <x14:formula1>
            <xm:f>Lists!$D$76:$D$82</xm:f>
          </x14:formula1>
          <xm:sqref>K46:L46</xm:sqref>
        </x14:dataValidation>
        <x14:dataValidation type="list" allowBlank="1" showInputMessage="1" showErrorMessage="1" promptTitle="Description:" prompt="Award ceremonies details." xr:uid="{6696E59B-0A0C-B34A-B7F1-BA3D6F772CCF}">
          <x14:formula1>
            <xm:f>Lists!$D$76:$D$82</xm:f>
          </x14:formula1>
          <xm:sqref>K49:L49</xm:sqref>
        </x14:dataValidation>
        <x14:dataValidation type="list" allowBlank="1" showInputMessage="1" showErrorMessage="1" promptTitle="Description:" prompt="If implemented according to the sponsorship implementation." xr:uid="{BD607E14-B041-DC48-9AC4-8C1C1F1B3EE1}">
          <x14:formula1>
            <xm:f>Lists!$D$76:$D$82</xm:f>
          </x14:formula1>
          <xm:sqref>K61:L61</xm:sqref>
        </x14:dataValidation>
        <x14:dataValidation type="list" allowBlank="1" showInputMessage="1" showErrorMessage="1" promptTitle="Description:" prompt="If all was implemented according to the LED Running Order. " xr:uid="{2CAAA4E8-3749-1148-AD5A-3553593B3D9D}">
          <x14:formula1>
            <xm:f>Lists!$D$78:$D$82</xm:f>
          </x14:formula1>
          <xm:sqref>K62:L62</xm:sqref>
        </x14:dataValidation>
        <x14:dataValidation type="list" allowBlank="1" showInputMessage="1" showErrorMessage="1" promptTitle="Description:" prompt="If implemented according to the sponsorship implementation and sent for approval." xr:uid="{4E0888DC-1B1C-DB48-997F-A9A2CB21325A}">
          <x14:formula1>
            <xm:f>Lists!$F$78:$F$83</xm:f>
          </x14:formula1>
          <xm:sqref>K60:L60 K65:L65 K67:L67</xm:sqref>
        </x14:dataValidation>
        <x14:dataValidation type="list" allowBlank="1" showInputMessage="1" showErrorMessage="1" promptTitle="Description:" prompt="If the VI in the venue was sufficient and fine." xr:uid="{D8AD1336-3230-6F47-8B1A-1127A15AEA9C}">
          <x14:formula1>
            <xm:f>Lists!$D$78:$D$82</xm:f>
          </x14:formula1>
          <xm:sqref>K69:L69</xm:sqref>
        </x14:dataValidation>
        <x14:dataValidation type="list" allowBlank="1" showErrorMessage="1" promptTitle="Description:" xr:uid="{98553C67-54C1-4C4E-9B8E-54AB6D27CDF1}">
          <x14:formula1>
            <xm:f>Lists!$D$78:$D$82</xm:f>
          </x14:formula1>
          <xm:sqref>K86:L90 K83:L84 K78:L78</xm:sqref>
        </x14:dataValidation>
        <x14:dataValidation type="list" allowBlank="1" showErrorMessage="1" promptTitle="Description:" prompt="If implemented according to the sponsorship implementation and sent for approval." xr:uid="{E940A833-4252-364F-967B-2E6CB6E42B1D}">
          <x14:formula1>
            <xm:f>Lists!$D$78:$D$82</xm:f>
          </x14:formula1>
          <xm:sqref>K138:L140 K142:L143 K145:L147</xm:sqref>
        </x14:dataValidation>
        <x14:dataValidation type="list" allowBlank="1" showInputMessage="1" showErrorMessage="1" xr:uid="{3251E317-EC12-BC4F-89CC-BD621FA4B82E}">
          <x14:formula1>
            <xm:f>Lists!$D$74:$D$82</xm:f>
          </x14:formula1>
          <xm:sqref>K123:L123 K125:L125 K128:L129</xm:sqref>
        </x14:dataValidation>
        <x14:dataValidation type="list" allowBlank="1" showInputMessage="1" showErrorMessage="1" xr:uid="{3C21BBCA-900A-E044-B4C0-A97B3F8AC2E9}">
          <x14:formula1>
            <xm:f>Lists!$D$78:$D$82</xm:f>
          </x14:formula1>
          <xm:sqref>K126:L126 K130:L130</xm:sqref>
        </x14:dataValidation>
        <x14:dataValidation type="list" allowBlank="1" showErrorMessage="1" prompt="If all was implemented according to the Directives." xr:uid="{AD9B6107-BC62-AF43-83E7-12BA3009644A}">
          <x14:formula1>
            <xm:f>Lists!$D$78:$D$82</xm:f>
          </x14:formula1>
          <xm:sqref>K102:L103 K105:L106 K112:L114 K108:L109</xm:sqref>
        </x14:dataValidation>
        <x14:dataValidation type="list" allowBlank="1" showInputMessage="1" showErrorMessage="1" promptTitle="Description:" prompt="Players' feedback would be important." xr:uid="{A1F0DC7C-D1FC-794E-AB77-0399763E49FD}">
          <x14:formula1>
            <xm:f>Lists!$D$74:$D$82</xm:f>
          </x14:formula1>
          <xm:sqref>K161:L161</xm:sqref>
        </x14:dataValidation>
        <x14:dataValidation type="list" allowBlank="1" showInputMessage="1" showErrorMessage="1" promptTitle="Description:" prompt="Award ceremonies details." xr:uid="{7E06687D-7ACE-454F-8FAB-7C4F415B0230}">
          <x14:formula1>
            <xm:f>Lists!$F$78:$F$83</xm:f>
          </x14:formula1>
          <xm:sqref>K50:L51 K48:L48</xm:sqref>
        </x14:dataValidation>
        <x14:dataValidation type="list" allowBlank="1" showErrorMessage="1" promptTitle="Description:" xr:uid="{1F4CD535-33F6-DC4C-BC13-EE7AA68D649A}">
          <x14:formula1>
            <xm:f>Lists!$F$78:$F$83</xm:f>
          </x14:formula1>
          <xm:sqref>K116:L116 K97:L100 K110:L110</xm:sqref>
        </x14:dataValidation>
        <x14:dataValidation type="list" allowBlank="1" showErrorMessage="1" promptTitle="Description:" prompt="If implemented according to the sponsorship implementation and sent for approval." xr:uid="{9B383BF5-64CA-3C4F-AC11-C94E7A7F30EA}">
          <x14:formula1>
            <xm:f>Lists!$F$78:$F$83</xm:f>
          </x14:formula1>
          <xm:sqref>K149:L152</xm:sqref>
        </x14:dataValidation>
        <x14:dataValidation type="list" allowBlank="1" showInputMessage="1" showErrorMessage="1" promptTitle="Description:" prompt="Players' feedback would be important, if all was implemented according to the Players' Service document." xr:uid="{AD5B202B-AF11-E74B-B152-1B4A6995AE1F}">
          <x14:formula1>
            <xm:f>Lists!$D$78:$D$82</xm:f>
          </x14:formula1>
          <xm:sqref>K159:L159</xm:sqref>
        </x14:dataValidation>
        <x14:dataValidation type="list" allowBlank="1" showInputMessage="1" showErrorMessage="1" promptTitle="Description:" prompt="If implemented according to the sponsorship implementation and sent for approval." xr:uid="{23AC1B25-0F3E-7D48-87E5-5592BF4056BA}">
          <x14:formula1>
            <xm:f>Lists!$D$78:$D$82</xm:f>
          </x14:formula1>
          <xm:sqref>K64:L64 K66:L66</xm:sqref>
        </x14:dataValidation>
        <x14:dataValidation type="list" allowBlank="1" showErrorMessage="1" promptTitle="Description:" xr:uid="{5939C174-E180-7144-AC8B-D7A6460C3F8D}">
          <x14:formula1>
            <xm:f>Lists!$D$70:$D$82</xm:f>
          </x14:formula1>
          <xm:sqref>K79:L79</xm:sqref>
        </x14:dataValidation>
        <x14:dataValidation type="list" allowBlank="1" showErrorMessage="1" promptTitle="Description:" xr:uid="{464A230A-6C11-3749-976E-DCC0CE202286}">
          <x14:formula1>
            <xm:f>Lists!$D$74:$D$82</xm:f>
          </x14:formula1>
          <xm:sqref>K80:L81</xm:sqref>
        </x14:dataValidation>
        <x14:dataValidation type="list" allowBlank="1" showInputMessage="1" showErrorMessage="1" xr:uid="{FF775317-21E6-6F44-A5D7-CA98F663B08A}">
          <x14:formula1>
            <xm:f>Lists!F2:F3</xm:f>
          </x14:formula1>
          <xm:sqref>K8:L8</xm:sqref>
        </x14:dataValidation>
      </x14:dataValidations>
    </ext>
    <ext xmlns:mx="http://schemas.microsoft.com/office/mac/excel/2008/main" uri="{64002731-A6B0-56B0-2670-7721B7C09600}">
      <mx:PLV Mode="0" OnePage="0" WScale="51"/>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T96"/>
  <sheetViews>
    <sheetView topLeftCell="A20" workbookViewId="0">
      <selection activeCell="E6" sqref="E6:N6"/>
    </sheetView>
  </sheetViews>
  <sheetFormatPr defaultColWidth="0" defaultRowHeight="15" zeroHeight="1"/>
  <cols>
    <col min="1" max="4" width="9" style="2" customWidth="1"/>
    <col min="5" max="6" width="13" style="13" customWidth="1"/>
    <col min="7" max="13" width="6.375" style="2" customWidth="1"/>
    <col min="14" max="15" width="6.375" style="1" customWidth="1"/>
    <col min="16" max="16" width="23.125" style="2" hidden="1" customWidth="1"/>
    <col min="17" max="17" width="6.375" style="2" hidden="1" customWidth="1"/>
    <col min="18" max="18" width="20.625" style="2" hidden="1" customWidth="1"/>
    <col min="19" max="19" width="15.5" style="2" hidden="1" customWidth="1"/>
    <col min="20" max="20" width="25.625" style="2" hidden="1" customWidth="1"/>
    <col min="21" max="16384" width="10.875" style="2" hidden="1"/>
  </cols>
  <sheetData>
    <row r="1" spans="1:20">
      <c r="A1" s="1"/>
      <c r="B1" s="1"/>
      <c r="C1" s="1"/>
      <c r="D1" s="1"/>
      <c r="E1" s="11"/>
      <c r="F1" s="11"/>
      <c r="G1" s="1"/>
      <c r="H1" s="1"/>
      <c r="I1" s="1"/>
      <c r="J1" s="1"/>
      <c r="K1" s="1"/>
      <c r="L1" s="1"/>
      <c r="M1" s="1"/>
      <c r="P1" s="24" t="s">
        <v>4</v>
      </c>
      <c r="Q1" s="7" t="s">
        <v>0</v>
      </c>
      <c r="R1" s="24" t="s">
        <v>6</v>
      </c>
      <c r="S1" s="24" t="s">
        <v>30</v>
      </c>
      <c r="T1" s="24" t="s">
        <v>44</v>
      </c>
    </row>
    <row r="2" spans="1:20" ht="14.1" customHeight="1">
      <c r="A2" s="1"/>
      <c r="B2" s="1"/>
      <c r="C2" s="1"/>
      <c r="D2" s="1"/>
      <c r="E2" s="11"/>
      <c r="F2" s="11"/>
      <c r="G2" s="1"/>
      <c r="H2" s="1"/>
      <c r="I2" s="1"/>
      <c r="J2" s="1"/>
      <c r="K2" s="1"/>
      <c r="L2" s="1"/>
      <c r="M2" s="1"/>
      <c r="P2" s="6"/>
      <c r="Q2" s="25">
        <v>0.1</v>
      </c>
      <c r="R2" s="6" t="s">
        <v>43</v>
      </c>
      <c r="S2" s="23">
        <v>108000</v>
      </c>
      <c r="T2" s="6" t="s">
        <v>31</v>
      </c>
    </row>
    <row r="3" spans="1:20" ht="20.100000000000001" customHeight="1">
      <c r="A3" s="350" t="s">
        <v>50</v>
      </c>
      <c r="B3" s="350"/>
      <c r="C3" s="350"/>
      <c r="D3" s="350"/>
      <c r="E3" s="350"/>
      <c r="F3" s="350"/>
      <c r="G3" s="350"/>
      <c r="H3" s="350"/>
      <c r="I3" s="350"/>
      <c r="J3" s="350"/>
      <c r="K3" s="350"/>
      <c r="L3" s="350"/>
      <c r="M3" s="350"/>
      <c r="N3" s="350"/>
      <c r="P3" s="6"/>
      <c r="Q3" s="25">
        <v>0.15</v>
      </c>
      <c r="R3" s="6" t="s">
        <v>42</v>
      </c>
      <c r="S3" s="23">
        <v>40000</v>
      </c>
      <c r="T3" s="6" t="s">
        <v>31</v>
      </c>
    </row>
    <row r="4" spans="1:20" ht="20.100000000000001" customHeight="1">
      <c r="A4" s="1"/>
      <c r="B4" s="1"/>
      <c r="C4" s="1"/>
      <c r="D4" s="1"/>
      <c r="E4" s="11"/>
      <c r="F4" s="11"/>
      <c r="G4" s="1"/>
      <c r="H4" s="1"/>
      <c r="I4" s="1"/>
      <c r="J4" s="1"/>
      <c r="K4" s="1"/>
      <c r="L4" s="1"/>
      <c r="M4" s="1"/>
      <c r="P4" s="6"/>
      <c r="Q4" s="25">
        <v>0.2</v>
      </c>
      <c r="R4" s="6" t="s">
        <v>41</v>
      </c>
      <c r="S4" s="23">
        <v>10000</v>
      </c>
      <c r="T4" s="6" t="s">
        <v>46</v>
      </c>
    </row>
    <row r="5" spans="1:20" ht="20.100000000000001" customHeight="1">
      <c r="A5" s="1"/>
      <c r="B5" s="1"/>
      <c r="C5" s="1"/>
      <c r="D5" s="1"/>
      <c r="E5" s="11"/>
      <c r="F5" s="11"/>
      <c r="G5" s="1"/>
      <c r="H5" s="1"/>
      <c r="I5" s="1"/>
      <c r="J5" s="1"/>
      <c r="K5" s="1"/>
      <c r="L5" s="1"/>
      <c r="M5" s="1"/>
      <c r="P5" s="3"/>
      <c r="R5" s="8"/>
      <c r="S5" s="8"/>
      <c r="T5" s="8"/>
    </row>
    <row r="6" spans="1:20" ht="20.100000000000001" customHeight="1">
      <c r="A6" s="354" t="s">
        <v>5</v>
      </c>
      <c r="B6" s="354"/>
      <c r="C6" s="354"/>
      <c r="D6" s="354"/>
      <c r="E6" s="351" t="s">
        <v>26</v>
      </c>
      <c r="F6" s="352"/>
      <c r="G6" s="352"/>
      <c r="H6" s="352"/>
      <c r="I6" s="352"/>
      <c r="J6" s="352"/>
      <c r="K6" s="352"/>
      <c r="L6" s="352"/>
      <c r="M6" s="352"/>
      <c r="N6" s="353"/>
      <c r="P6" s="3"/>
      <c r="R6" s="8"/>
      <c r="S6" s="8"/>
      <c r="T6" s="8"/>
    </row>
    <row r="7" spans="1:20" ht="9.9499999999999993" customHeight="1">
      <c r="A7" s="4"/>
      <c r="B7" s="4"/>
      <c r="C7" s="4"/>
      <c r="D7" s="5"/>
      <c r="E7" s="12"/>
      <c r="F7" s="12"/>
      <c r="G7" s="4"/>
      <c r="H7" s="4"/>
      <c r="I7" s="4"/>
      <c r="J7" s="4"/>
      <c r="K7" s="4"/>
      <c r="L7" s="4"/>
      <c r="M7" s="4"/>
      <c r="P7" s="3"/>
      <c r="R7" s="8"/>
      <c r="S7" s="8"/>
      <c r="T7" s="8"/>
    </row>
    <row r="8" spans="1:20" ht="20.100000000000001" customHeight="1">
      <c r="A8" s="354" t="s">
        <v>47</v>
      </c>
      <c r="B8" s="354"/>
      <c r="C8" s="354"/>
      <c r="D8" s="354"/>
      <c r="E8" s="356" t="s">
        <v>41</v>
      </c>
      <c r="F8" s="357"/>
      <c r="G8" s="358"/>
      <c r="H8" s="9"/>
      <c r="I8" s="359" t="s">
        <v>29</v>
      </c>
      <c r="J8" s="359"/>
      <c r="K8" s="360"/>
      <c r="L8" s="361">
        <f>INDEX(S2:S4,MATCH(E8,R2:R4,0))</f>
        <v>10000</v>
      </c>
      <c r="M8" s="362"/>
      <c r="N8" s="363"/>
      <c r="P8" s="3"/>
      <c r="R8" s="8"/>
      <c r="S8" s="8"/>
      <c r="T8" s="8"/>
    </row>
    <row r="9" spans="1:20" ht="9.9499999999999993" customHeight="1">
      <c r="A9" s="10"/>
      <c r="B9" s="10"/>
      <c r="C9" s="10"/>
      <c r="D9" s="10"/>
      <c r="E9" s="12"/>
      <c r="F9" s="12"/>
      <c r="G9" s="4"/>
      <c r="H9" s="4"/>
      <c r="I9" s="4"/>
      <c r="J9" s="4"/>
      <c r="K9" s="4"/>
      <c r="L9" s="4"/>
      <c r="M9" s="4"/>
      <c r="P9" s="3"/>
      <c r="R9" s="8"/>
      <c r="S9" s="8"/>
      <c r="T9" s="8"/>
    </row>
    <row r="10" spans="1:20" ht="20.100000000000001" customHeight="1">
      <c r="A10" s="355" t="s">
        <v>27</v>
      </c>
      <c r="B10" s="355"/>
      <c r="C10" s="355"/>
      <c r="D10" s="355"/>
      <c r="E10" s="364" t="s">
        <v>23</v>
      </c>
      <c r="F10" s="364"/>
      <c r="G10" s="365" t="s">
        <v>24</v>
      </c>
      <c r="H10" s="365"/>
      <c r="I10" s="365" t="s">
        <v>34</v>
      </c>
      <c r="J10" s="365"/>
      <c r="K10" s="365" t="s">
        <v>25</v>
      </c>
      <c r="L10" s="365"/>
      <c r="M10" s="365" t="s">
        <v>35</v>
      </c>
      <c r="N10" s="365"/>
      <c r="P10" s="3"/>
      <c r="R10" s="8"/>
      <c r="S10" s="8"/>
      <c r="T10" s="8"/>
    </row>
    <row r="11" spans="1:20" ht="9.9499999999999993" customHeight="1">
      <c r="A11" s="4"/>
      <c r="B11" s="4"/>
      <c r="C11" s="4"/>
      <c r="D11" s="4"/>
      <c r="E11" s="12"/>
      <c r="F11" s="12"/>
      <c r="G11" s="4"/>
      <c r="H11" s="4"/>
      <c r="I11" s="4"/>
      <c r="J11" s="4"/>
      <c r="K11" s="4"/>
      <c r="L11" s="4"/>
      <c r="M11" s="4"/>
      <c r="P11" s="3"/>
      <c r="R11" s="8"/>
      <c r="S11" s="8"/>
      <c r="T11" s="8"/>
    </row>
    <row r="12" spans="1:20" ht="20.100000000000001" customHeight="1">
      <c r="A12" s="376" t="s">
        <v>9</v>
      </c>
      <c r="B12" s="376"/>
      <c r="C12" s="376"/>
      <c r="D12" s="376"/>
      <c r="E12" s="377" t="str">
        <f>INDEX(T2:T4,MATCH(E8,R2:R4,0))</f>
        <v>2017 Challenge Directives</v>
      </c>
      <c r="F12" s="378"/>
      <c r="G12" s="383">
        <v>0.25</v>
      </c>
      <c r="H12" s="383"/>
      <c r="I12" s="366">
        <f>$L$8*G12</f>
        <v>2500</v>
      </c>
      <c r="J12" s="366"/>
      <c r="K12" s="369"/>
      <c r="L12" s="369"/>
      <c r="M12" s="386">
        <f>$L$8*K12</f>
        <v>0</v>
      </c>
      <c r="N12" s="386"/>
      <c r="R12" s="8"/>
      <c r="S12" s="8"/>
      <c r="T12" s="8"/>
    </row>
    <row r="13" spans="1:20" ht="5.0999999999999996" customHeight="1">
      <c r="A13" s="4"/>
      <c r="B13" s="4"/>
      <c r="C13" s="4"/>
      <c r="D13" s="4"/>
      <c r="E13" s="379"/>
      <c r="F13" s="380"/>
      <c r="G13" s="384"/>
      <c r="H13" s="384"/>
      <c r="I13" s="367"/>
      <c r="J13" s="367"/>
      <c r="K13" s="370"/>
      <c r="L13" s="370"/>
      <c r="M13" s="387"/>
      <c r="N13" s="387"/>
    </row>
    <row r="14" spans="1:20">
      <c r="A14" s="375" t="s">
        <v>10</v>
      </c>
      <c r="B14" s="375"/>
      <c r="C14" s="375"/>
      <c r="D14" s="375"/>
      <c r="E14" s="379"/>
      <c r="F14" s="380"/>
      <c r="G14" s="384"/>
      <c r="H14" s="384"/>
      <c r="I14" s="367"/>
      <c r="J14" s="367"/>
      <c r="K14" s="370"/>
      <c r="L14" s="370"/>
      <c r="M14" s="387"/>
      <c r="N14" s="387"/>
      <c r="R14" s="8"/>
      <c r="S14" s="8"/>
      <c r="T14" s="8"/>
    </row>
    <row r="15" spans="1:20" ht="3.95" customHeight="1">
      <c r="A15" s="4"/>
      <c r="B15" s="4"/>
      <c r="C15" s="4"/>
      <c r="D15" s="4"/>
      <c r="E15" s="379"/>
      <c r="F15" s="380"/>
      <c r="G15" s="384"/>
      <c r="H15" s="384"/>
      <c r="I15" s="367"/>
      <c r="J15" s="367"/>
      <c r="K15" s="370"/>
      <c r="L15" s="370"/>
      <c r="M15" s="387"/>
      <c r="N15" s="387"/>
    </row>
    <row r="16" spans="1:20">
      <c r="A16" s="375" t="s">
        <v>11</v>
      </c>
      <c r="B16" s="375"/>
      <c r="C16" s="375"/>
      <c r="D16" s="375"/>
      <c r="E16" s="379"/>
      <c r="F16" s="380"/>
      <c r="G16" s="384"/>
      <c r="H16" s="384"/>
      <c r="I16" s="367"/>
      <c r="J16" s="367"/>
      <c r="K16" s="370"/>
      <c r="L16" s="370"/>
      <c r="M16" s="387"/>
      <c r="N16" s="387"/>
      <c r="R16" s="8"/>
      <c r="S16" s="8"/>
      <c r="T16" s="8"/>
    </row>
    <row r="17" spans="1:20" ht="3.95" customHeight="1">
      <c r="A17" s="4"/>
      <c r="B17" s="4"/>
      <c r="C17" s="4"/>
      <c r="D17" s="4"/>
      <c r="E17" s="379"/>
      <c r="F17" s="380"/>
      <c r="G17" s="384"/>
      <c r="H17" s="384"/>
      <c r="I17" s="367"/>
      <c r="J17" s="367"/>
      <c r="K17" s="370"/>
      <c r="L17" s="370"/>
      <c r="M17" s="387"/>
      <c r="N17" s="387"/>
    </row>
    <row r="18" spans="1:20">
      <c r="A18" s="375" t="s">
        <v>12</v>
      </c>
      <c r="B18" s="375"/>
      <c r="C18" s="375"/>
      <c r="D18" s="375"/>
      <c r="E18" s="381"/>
      <c r="F18" s="382"/>
      <c r="G18" s="385"/>
      <c r="H18" s="385"/>
      <c r="I18" s="368"/>
      <c r="J18" s="368"/>
      <c r="K18" s="371"/>
      <c r="L18" s="371"/>
      <c r="M18" s="388"/>
      <c r="N18" s="388"/>
      <c r="R18" s="8"/>
      <c r="S18" s="8"/>
      <c r="T18" s="8"/>
    </row>
    <row r="19" spans="1:20" ht="9.9499999999999993" customHeight="1">
      <c r="A19" s="4"/>
      <c r="B19" s="4"/>
      <c r="C19" s="4"/>
      <c r="D19" s="4"/>
      <c r="E19" s="12"/>
      <c r="F19" s="12"/>
      <c r="G19" s="4"/>
      <c r="H19" s="4"/>
      <c r="I19" s="4"/>
      <c r="J19" s="4"/>
      <c r="K19" s="4"/>
      <c r="L19" s="4"/>
      <c r="M19" s="4"/>
    </row>
    <row r="20" spans="1:20" ht="20.100000000000001" customHeight="1">
      <c r="A20" s="376" t="s">
        <v>13</v>
      </c>
      <c r="B20" s="376"/>
      <c r="C20" s="376"/>
      <c r="D20" s="376"/>
      <c r="E20" s="377" t="str">
        <f>INDEX(T2:T4,MATCH(E8,R2:R4,0))</f>
        <v>2017 Challenge Directives</v>
      </c>
      <c r="F20" s="378"/>
      <c r="G20" s="383">
        <v>0.25</v>
      </c>
      <c r="H20" s="383"/>
      <c r="I20" s="366">
        <f>$L$8*G20</f>
        <v>2500</v>
      </c>
      <c r="J20" s="366"/>
      <c r="K20" s="369"/>
      <c r="L20" s="369"/>
      <c r="M20" s="386">
        <f>$L$8*K20</f>
        <v>0</v>
      </c>
      <c r="N20" s="386"/>
      <c r="R20" s="8"/>
      <c r="S20" s="8"/>
      <c r="T20" s="8"/>
    </row>
    <row r="21" spans="1:20" ht="5.0999999999999996" customHeight="1">
      <c r="A21" s="4"/>
      <c r="B21" s="4"/>
      <c r="C21" s="4"/>
      <c r="D21" s="4"/>
      <c r="E21" s="379"/>
      <c r="F21" s="380"/>
      <c r="G21" s="384"/>
      <c r="H21" s="384"/>
      <c r="I21" s="367"/>
      <c r="J21" s="367"/>
      <c r="K21" s="370"/>
      <c r="L21" s="370"/>
      <c r="M21" s="387"/>
      <c r="N21" s="387"/>
    </row>
    <row r="22" spans="1:20">
      <c r="A22" s="375" t="s">
        <v>14</v>
      </c>
      <c r="B22" s="375"/>
      <c r="C22" s="375"/>
      <c r="D22" s="375"/>
      <c r="E22" s="379"/>
      <c r="F22" s="380"/>
      <c r="G22" s="384"/>
      <c r="H22" s="384"/>
      <c r="I22" s="367"/>
      <c r="J22" s="367"/>
      <c r="K22" s="370"/>
      <c r="L22" s="370"/>
      <c r="M22" s="387"/>
      <c r="N22" s="387"/>
      <c r="R22" s="8"/>
      <c r="S22" s="8"/>
      <c r="T22" s="8"/>
    </row>
    <row r="23" spans="1:20" ht="3.95" customHeight="1">
      <c r="A23" s="4"/>
      <c r="B23" s="4"/>
      <c r="C23" s="4"/>
      <c r="D23" s="4"/>
      <c r="E23" s="379"/>
      <c r="F23" s="380"/>
      <c r="G23" s="384"/>
      <c r="H23" s="384"/>
      <c r="I23" s="367"/>
      <c r="J23" s="367"/>
      <c r="K23" s="370"/>
      <c r="L23" s="370"/>
      <c r="M23" s="387"/>
      <c r="N23" s="387"/>
    </row>
    <row r="24" spans="1:20">
      <c r="A24" s="375" t="s">
        <v>15</v>
      </c>
      <c r="B24" s="375"/>
      <c r="C24" s="375"/>
      <c r="D24" s="375"/>
      <c r="E24" s="379"/>
      <c r="F24" s="380"/>
      <c r="G24" s="384"/>
      <c r="H24" s="384"/>
      <c r="I24" s="367"/>
      <c r="J24" s="367"/>
      <c r="K24" s="370"/>
      <c r="L24" s="370"/>
      <c r="M24" s="387"/>
      <c r="N24" s="387"/>
      <c r="R24" s="8"/>
      <c r="S24" s="8"/>
      <c r="T24" s="8"/>
    </row>
    <row r="25" spans="1:20" ht="3.95" customHeight="1">
      <c r="A25" s="4"/>
      <c r="B25" s="4"/>
      <c r="C25" s="4"/>
      <c r="D25" s="4"/>
      <c r="E25" s="379"/>
      <c r="F25" s="380"/>
      <c r="G25" s="384"/>
      <c r="H25" s="384"/>
      <c r="I25" s="367"/>
      <c r="J25" s="367"/>
      <c r="K25" s="370"/>
      <c r="L25" s="370"/>
      <c r="M25" s="387"/>
      <c r="N25" s="387"/>
    </row>
    <row r="26" spans="1:20">
      <c r="A26" s="375" t="s">
        <v>16</v>
      </c>
      <c r="B26" s="375"/>
      <c r="C26" s="375"/>
      <c r="D26" s="375"/>
      <c r="E26" s="379"/>
      <c r="F26" s="380"/>
      <c r="G26" s="384"/>
      <c r="H26" s="384"/>
      <c r="I26" s="367"/>
      <c r="J26" s="367"/>
      <c r="K26" s="370"/>
      <c r="L26" s="370"/>
      <c r="M26" s="387"/>
      <c r="N26" s="387"/>
      <c r="R26" s="8"/>
      <c r="S26" s="8"/>
      <c r="T26" s="8"/>
    </row>
    <row r="27" spans="1:20" ht="5.0999999999999996" customHeight="1">
      <c r="A27" s="4"/>
      <c r="B27" s="4"/>
      <c r="C27" s="4"/>
      <c r="D27" s="4"/>
      <c r="E27" s="379"/>
      <c r="F27" s="380"/>
      <c r="G27" s="384"/>
      <c r="H27" s="384"/>
      <c r="I27" s="367"/>
      <c r="J27" s="367"/>
      <c r="K27" s="370"/>
      <c r="L27" s="370"/>
      <c r="M27" s="387"/>
      <c r="N27" s="387"/>
    </row>
    <row r="28" spans="1:20">
      <c r="A28" s="375" t="s">
        <v>17</v>
      </c>
      <c r="B28" s="375"/>
      <c r="C28" s="375"/>
      <c r="D28" s="375"/>
      <c r="E28" s="379"/>
      <c r="F28" s="380"/>
      <c r="G28" s="384"/>
      <c r="H28" s="384"/>
      <c r="I28" s="367"/>
      <c r="J28" s="367"/>
      <c r="K28" s="370"/>
      <c r="L28" s="370"/>
      <c r="M28" s="387"/>
      <c r="N28" s="387"/>
      <c r="R28" s="8"/>
      <c r="S28" s="8"/>
      <c r="T28" s="8"/>
    </row>
    <row r="29" spans="1:20" ht="3.95" customHeight="1">
      <c r="A29" s="4"/>
      <c r="B29" s="4"/>
      <c r="C29" s="4"/>
      <c r="D29" s="4"/>
      <c r="E29" s="379"/>
      <c r="F29" s="380"/>
      <c r="G29" s="384"/>
      <c r="H29" s="384"/>
      <c r="I29" s="367"/>
      <c r="J29" s="367"/>
      <c r="K29" s="370"/>
      <c r="L29" s="370"/>
      <c r="M29" s="387"/>
      <c r="N29" s="387"/>
    </row>
    <row r="30" spans="1:20">
      <c r="A30" s="375" t="s">
        <v>18</v>
      </c>
      <c r="B30" s="375"/>
      <c r="C30" s="375"/>
      <c r="D30" s="375"/>
      <c r="E30" s="381"/>
      <c r="F30" s="382"/>
      <c r="G30" s="385"/>
      <c r="H30" s="385"/>
      <c r="I30" s="368"/>
      <c r="J30" s="368"/>
      <c r="K30" s="371"/>
      <c r="L30" s="371"/>
      <c r="M30" s="388"/>
      <c r="N30" s="388"/>
      <c r="R30" s="8"/>
      <c r="S30" s="8"/>
      <c r="T30" s="8"/>
    </row>
    <row r="31" spans="1:20" ht="9.9499999999999993" customHeight="1">
      <c r="A31" s="4"/>
      <c r="B31" s="4"/>
      <c r="C31" s="4"/>
      <c r="D31" s="4"/>
      <c r="E31" s="12"/>
      <c r="F31" s="12"/>
      <c r="G31" s="4"/>
      <c r="H31" s="4"/>
      <c r="I31" s="4"/>
      <c r="J31" s="4"/>
      <c r="K31" s="4"/>
      <c r="L31" s="4"/>
      <c r="M31" s="4"/>
    </row>
    <row r="32" spans="1:20" ht="20.100000000000001" customHeight="1">
      <c r="A32" s="376" t="s">
        <v>21</v>
      </c>
      <c r="B32" s="376"/>
      <c r="C32" s="376"/>
      <c r="D32" s="376"/>
      <c r="E32" s="377" t="s">
        <v>45</v>
      </c>
      <c r="F32" s="378"/>
      <c r="G32" s="383">
        <v>0.1</v>
      </c>
      <c r="H32" s="383"/>
      <c r="I32" s="366">
        <f>$L$8*G32</f>
        <v>1000</v>
      </c>
      <c r="J32" s="366"/>
      <c r="K32" s="369"/>
      <c r="L32" s="369"/>
      <c r="M32" s="386">
        <f>$L$8*K32</f>
        <v>0</v>
      </c>
      <c r="N32" s="386"/>
      <c r="R32" s="8"/>
      <c r="S32" s="8"/>
      <c r="T32" s="8"/>
    </row>
    <row r="33" spans="1:20" ht="5.0999999999999996" customHeight="1">
      <c r="A33" s="4"/>
      <c r="B33" s="4"/>
      <c r="C33" s="4"/>
      <c r="D33" s="4"/>
      <c r="E33" s="379"/>
      <c r="F33" s="380"/>
      <c r="G33" s="384"/>
      <c r="H33" s="384"/>
      <c r="I33" s="367"/>
      <c r="J33" s="367"/>
      <c r="K33" s="370"/>
      <c r="L33" s="370"/>
      <c r="M33" s="387"/>
      <c r="N33" s="387"/>
    </row>
    <row r="34" spans="1:20">
      <c r="A34" s="375" t="s">
        <v>19</v>
      </c>
      <c r="B34" s="375"/>
      <c r="C34" s="375"/>
      <c r="D34" s="375"/>
      <c r="E34" s="379"/>
      <c r="F34" s="380"/>
      <c r="G34" s="384"/>
      <c r="H34" s="384"/>
      <c r="I34" s="367"/>
      <c r="J34" s="367"/>
      <c r="K34" s="370"/>
      <c r="L34" s="370"/>
      <c r="M34" s="387"/>
      <c r="N34" s="387"/>
      <c r="R34" s="8"/>
      <c r="S34" s="8"/>
      <c r="T34" s="8"/>
    </row>
    <row r="35" spans="1:20" ht="3.95" customHeight="1">
      <c r="A35" s="4"/>
      <c r="B35" s="4"/>
      <c r="C35" s="4"/>
      <c r="D35" s="4"/>
      <c r="E35" s="379"/>
      <c r="F35" s="380"/>
      <c r="G35" s="384"/>
      <c r="H35" s="384"/>
      <c r="I35" s="367"/>
      <c r="J35" s="367"/>
      <c r="K35" s="370"/>
      <c r="L35" s="370"/>
      <c r="M35" s="387"/>
      <c r="N35" s="387"/>
    </row>
    <row r="36" spans="1:20">
      <c r="A36" s="375" t="s">
        <v>20</v>
      </c>
      <c r="B36" s="375"/>
      <c r="C36" s="375"/>
      <c r="D36" s="375"/>
      <c r="E36" s="379"/>
      <c r="F36" s="380"/>
      <c r="G36" s="384"/>
      <c r="H36" s="384"/>
      <c r="I36" s="367"/>
      <c r="J36" s="367"/>
      <c r="K36" s="370"/>
      <c r="L36" s="370"/>
      <c r="M36" s="387"/>
      <c r="N36" s="387"/>
      <c r="R36" s="8"/>
      <c r="S36" s="8"/>
      <c r="T36" s="8"/>
    </row>
    <row r="37" spans="1:20" ht="3.95" customHeight="1">
      <c r="A37" s="4"/>
      <c r="B37" s="4"/>
      <c r="C37" s="4"/>
      <c r="D37" s="4"/>
      <c r="E37" s="379"/>
      <c r="F37" s="380"/>
      <c r="G37" s="384"/>
      <c r="H37" s="384"/>
      <c r="I37" s="367"/>
      <c r="J37" s="367"/>
      <c r="K37" s="370"/>
      <c r="L37" s="370"/>
      <c r="M37" s="387"/>
      <c r="N37" s="387"/>
    </row>
    <row r="38" spans="1:20">
      <c r="A38" s="375" t="s">
        <v>61</v>
      </c>
      <c r="B38" s="375"/>
      <c r="C38" s="375"/>
      <c r="D38" s="375"/>
      <c r="E38" s="379"/>
      <c r="F38" s="380"/>
      <c r="G38" s="384"/>
      <c r="H38" s="384"/>
      <c r="I38" s="367"/>
      <c r="J38" s="367"/>
      <c r="K38" s="370"/>
      <c r="L38" s="370"/>
      <c r="M38" s="387"/>
      <c r="N38" s="387"/>
      <c r="R38" s="8"/>
      <c r="S38" s="8"/>
      <c r="T38" s="8"/>
    </row>
    <row r="39" spans="1:20" ht="3.95" customHeight="1">
      <c r="A39" s="4"/>
      <c r="B39" s="4"/>
      <c r="C39" s="4"/>
      <c r="D39" s="4"/>
      <c r="E39" s="379"/>
      <c r="F39" s="380"/>
      <c r="G39" s="384"/>
      <c r="H39" s="384"/>
      <c r="I39" s="367"/>
      <c r="J39" s="367"/>
      <c r="K39" s="370"/>
      <c r="L39" s="370"/>
      <c r="M39" s="387"/>
      <c r="N39" s="387"/>
    </row>
    <row r="40" spans="1:20">
      <c r="A40" s="375" t="s">
        <v>22</v>
      </c>
      <c r="B40" s="375"/>
      <c r="C40" s="375"/>
      <c r="D40" s="375"/>
      <c r="E40" s="381"/>
      <c r="F40" s="382"/>
      <c r="G40" s="385"/>
      <c r="H40" s="385"/>
      <c r="I40" s="368"/>
      <c r="J40" s="368"/>
      <c r="K40" s="371"/>
      <c r="L40" s="371"/>
      <c r="M40" s="388"/>
      <c r="N40" s="388"/>
      <c r="R40" s="8"/>
      <c r="S40" s="8"/>
      <c r="T40" s="8"/>
    </row>
    <row r="41" spans="1:20" ht="9.9499999999999993" customHeight="1">
      <c r="A41" s="4"/>
      <c r="B41" s="4"/>
      <c r="C41" s="4"/>
      <c r="D41" s="4"/>
      <c r="E41" s="28"/>
      <c r="F41" s="28"/>
      <c r="G41" s="26"/>
      <c r="H41" s="26"/>
      <c r="I41" s="27"/>
      <c r="J41" s="27"/>
      <c r="K41" s="26"/>
      <c r="L41" s="26"/>
      <c r="M41" s="27"/>
      <c r="N41" s="27"/>
      <c r="R41" s="8"/>
      <c r="S41" s="8"/>
      <c r="T41" s="8"/>
    </row>
    <row r="42" spans="1:20">
      <c r="A42" s="401" t="s">
        <v>51</v>
      </c>
      <c r="B42" s="401"/>
      <c r="C42" s="401"/>
      <c r="D42" s="401"/>
      <c r="E42" s="416"/>
      <c r="F42" s="417"/>
      <c r="G42" s="383">
        <v>0.1</v>
      </c>
      <c r="H42" s="383"/>
      <c r="I42" s="366">
        <f>$L$8*G42</f>
        <v>1000</v>
      </c>
      <c r="J42" s="366"/>
      <c r="K42" s="369"/>
      <c r="L42" s="369"/>
      <c r="M42" s="386">
        <f>$L$8*K42</f>
        <v>0</v>
      </c>
      <c r="N42" s="386"/>
      <c r="R42" s="8"/>
      <c r="S42" s="8"/>
      <c r="T42" s="8"/>
    </row>
    <row r="43" spans="1:20" ht="3.95" customHeight="1">
      <c r="A43" s="4"/>
      <c r="B43" s="4"/>
      <c r="C43" s="4"/>
      <c r="D43" s="4"/>
      <c r="E43" s="418"/>
      <c r="F43" s="419"/>
      <c r="G43" s="384"/>
      <c r="H43" s="384"/>
      <c r="I43" s="367"/>
      <c r="J43" s="367"/>
      <c r="K43" s="370"/>
      <c r="L43" s="370"/>
      <c r="M43" s="387"/>
      <c r="N43" s="387"/>
      <c r="R43" s="8"/>
      <c r="S43" s="8"/>
      <c r="T43" s="8"/>
    </row>
    <row r="44" spans="1:20">
      <c r="A44" s="375" t="s">
        <v>52</v>
      </c>
      <c r="B44" s="375"/>
      <c r="C44" s="375"/>
      <c r="D44" s="375"/>
      <c r="E44" s="418"/>
      <c r="F44" s="419"/>
      <c r="G44" s="384"/>
      <c r="H44" s="384"/>
      <c r="I44" s="367"/>
      <c r="J44" s="367"/>
      <c r="K44" s="370"/>
      <c r="L44" s="370"/>
      <c r="M44" s="387"/>
      <c r="N44" s="387"/>
      <c r="R44" s="8"/>
      <c r="S44" s="8"/>
      <c r="T44" s="8"/>
    </row>
    <row r="45" spans="1:20" ht="3.95" customHeight="1">
      <c r="A45" s="4"/>
      <c r="B45" s="4"/>
      <c r="C45" s="4"/>
      <c r="D45" s="4"/>
      <c r="E45" s="418"/>
      <c r="F45" s="419"/>
      <c r="G45" s="384"/>
      <c r="H45" s="384"/>
      <c r="I45" s="367"/>
      <c r="J45" s="367"/>
      <c r="K45" s="370"/>
      <c r="L45" s="370"/>
      <c r="M45" s="387"/>
      <c r="N45" s="387"/>
      <c r="R45" s="8"/>
      <c r="S45" s="8"/>
      <c r="T45" s="8"/>
    </row>
    <row r="46" spans="1:20">
      <c r="A46" s="375" t="s">
        <v>53</v>
      </c>
      <c r="B46" s="375"/>
      <c r="C46" s="375"/>
      <c r="D46" s="375"/>
      <c r="E46" s="418"/>
      <c r="F46" s="419"/>
      <c r="G46" s="384"/>
      <c r="H46" s="384"/>
      <c r="I46" s="367"/>
      <c r="J46" s="367"/>
      <c r="K46" s="370"/>
      <c r="L46" s="370"/>
      <c r="M46" s="387"/>
      <c r="N46" s="387"/>
      <c r="R46" s="8"/>
      <c r="S46" s="8"/>
      <c r="T46" s="8"/>
    </row>
    <row r="47" spans="1:20" ht="3.95" customHeight="1">
      <c r="A47" s="4"/>
      <c r="B47" s="4"/>
      <c r="C47" s="4"/>
      <c r="D47" s="4"/>
      <c r="E47" s="418"/>
      <c r="F47" s="419"/>
      <c r="G47" s="384"/>
      <c r="H47" s="384"/>
      <c r="I47" s="367"/>
      <c r="J47" s="367"/>
      <c r="K47" s="370"/>
      <c r="L47" s="370"/>
      <c r="M47" s="387"/>
      <c r="N47" s="387"/>
      <c r="R47" s="8"/>
      <c r="S47" s="8"/>
      <c r="T47" s="8"/>
    </row>
    <row r="48" spans="1:20">
      <c r="A48" s="375" t="s">
        <v>54</v>
      </c>
      <c r="B48" s="375"/>
      <c r="C48" s="375"/>
      <c r="D48" s="375"/>
      <c r="E48" s="420"/>
      <c r="F48" s="421"/>
      <c r="G48" s="385"/>
      <c r="H48" s="385"/>
      <c r="I48" s="368"/>
      <c r="J48" s="368"/>
      <c r="K48" s="371"/>
      <c r="L48" s="371"/>
      <c r="M48" s="388"/>
      <c r="N48" s="388"/>
      <c r="R48" s="8"/>
      <c r="S48" s="8"/>
      <c r="T48" s="8"/>
    </row>
    <row r="49" spans="1:20" ht="9.9499999999999993" customHeight="1">
      <c r="A49" s="4"/>
      <c r="B49" s="4"/>
      <c r="C49" s="4"/>
      <c r="D49" s="4"/>
      <c r="E49" s="28"/>
      <c r="F49" s="28"/>
      <c r="G49" s="26"/>
      <c r="H49" s="26"/>
      <c r="I49" s="27"/>
      <c r="J49" s="27"/>
      <c r="K49" s="26"/>
      <c r="L49" s="26"/>
      <c r="M49" s="27"/>
      <c r="N49" s="27"/>
      <c r="O49" s="2"/>
      <c r="R49" s="8"/>
      <c r="S49" s="8"/>
      <c r="T49" s="8"/>
    </row>
    <row r="50" spans="1:20">
      <c r="A50" s="401" t="s">
        <v>8</v>
      </c>
      <c r="B50" s="401"/>
      <c r="C50" s="401"/>
      <c r="D50" s="402"/>
      <c r="E50" s="405" t="s">
        <v>48</v>
      </c>
      <c r="F50" s="406"/>
      <c r="G50" s="407">
        <v>0.1</v>
      </c>
      <c r="H50" s="408"/>
      <c r="I50" s="410">
        <f>$L$8*G50</f>
        <v>1000</v>
      </c>
      <c r="J50" s="411"/>
      <c r="K50" s="412"/>
      <c r="L50" s="413"/>
      <c r="M50" s="414">
        <f>$L$8*K50</f>
        <v>0</v>
      </c>
      <c r="N50" s="415"/>
      <c r="O50" s="14"/>
      <c r="P50" s="15"/>
      <c r="Q50" s="16"/>
      <c r="R50" s="17"/>
      <c r="S50" s="17"/>
      <c r="T50" s="17"/>
    </row>
    <row r="51" spans="1:20" ht="9.9499999999999993" customHeight="1">
      <c r="A51" s="4"/>
      <c r="B51" s="4"/>
      <c r="C51" s="4"/>
      <c r="D51" s="28"/>
      <c r="E51" s="28"/>
      <c r="F51" s="26"/>
      <c r="G51" s="26"/>
      <c r="H51" s="27"/>
      <c r="I51" s="27"/>
      <c r="J51" s="26"/>
      <c r="K51" s="26"/>
      <c r="L51" s="27"/>
      <c r="M51" s="27"/>
      <c r="N51" s="14"/>
      <c r="O51" s="14"/>
      <c r="P51" s="15"/>
      <c r="Q51" s="16"/>
      <c r="R51" s="17"/>
      <c r="S51" s="17"/>
      <c r="T51" s="17"/>
    </row>
    <row r="52" spans="1:20">
      <c r="A52" s="401" t="s">
        <v>49</v>
      </c>
      <c r="B52" s="401"/>
      <c r="C52" s="401"/>
      <c r="D52" s="402"/>
      <c r="E52" s="405" t="s">
        <v>32</v>
      </c>
      <c r="F52" s="406"/>
      <c r="G52" s="407">
        <v>0.1</v>
      </c>
      <c r="H52" s="408"/>
      <c r="I52" s="410">
        <f>$L$8*G52</f>
        <v>1000</v>
      </c>
      <c r="J52" s="411"/>
      <c r="K52" s="412"/>
      <c r="L52" s="413"/>
      <c r="M52" s="414">
        <f>$L$8*K52</f>
        <v>0</v>
      </c>
      <c r="N52" s="415"/>
      <c r="O52" s="14"/>
      <c r="P52" s="15"/>
      <c r="Q52" s="16"/>
      <c r="R52" s="17"/>
      <c r="S52" s="17"/>
      <c r="T52" s="17"/>
    </row>
    <row r="53" spans="1:20" ht="9.9499999999999993" customHeight="1">
      <c r="A53" s="4"/>
      <c r="B53" s="4"/>
      <c r="C53" s="4"/>
      <c r="D53" s="28"/>
      <c r="E53" s="28"/>
      <c r="F53" s="26"/>
      <c r="G53" s="26"/>
      <c r="H53" s="27"/>
      <c r="I53" s="27"/>
      <c r="J53" s="26"/>
      <c r="K53" s="26"/>
      <c r="L53" s="27"/>
      <c r="M53" s="27"/>
      <c r="N53" s="14"/>
      <c r="O53" s="14"/>
      <c r="P53" s="15"/>
      <c r="Q53" s="16"/>
      <c r="R53" s="16"/>
      <c r="S53" s="16"/>
      <c r="T53" s="16"/>
    </row>
    <row r="54" spans="1:20">
      <c r="A54" s="401" t="s">
        <v>56</v>
      </c>
      <c r="B54" s="401"/>
      <c r="C54" s="401"/>
      <c r="D54" s="402"/>
      <c r="E54" s="416"/>
      <c r="F54" s="417"/>
      <c r="G54" s="383">
        <v>0.1</v>
      </c>
      <c r="H54" s="383"/>
      <c r="I54" s="366">
        <f>$L$8*G54</f>
        <v>1000</v>
      </c>
      <c r="J54" s="366"/>
      <c r="K54" s="369"/>
      <c r="L54" s="369"/>
      <c r="M54" s="386">
        <f>$L$8*K54</f>
        <v>0</v>
      </c>
      <c r="N54" s="386"/>
      <c r="O54" s="14"/>
      <c r="P54" s="15"/>
      <c r="Q54" s="16"/>
      <c r="R54" s="17"/>
      <c r="S54" s="17"/>
      <c r="T54" s="17"/>
    </row>
    <row r="55" spans="1:20" ht="6" customHeight="1">
      <c r="A55" s="30"/>
      <c r="B55" s="30"/>
      <c r="C55" s="30"/>
      <c r="D55" s="30"/>
      <c r="E55" s="418"/>
      <c r="F55" s="419"/>
      <c r="G55" s="384"/>
      <c r="H55" s="384"/>
      <c r="I55" s="367"/>
      <c r="J55" s="367"/>
      <c r="K55" s="370"/>
      <c r="L55" s="370"/>
      <c r="M55" s="387"/>
      <c r="N55" s="387"/>
      <c r="O55" s="14"/>
      <c r="P55" s="15"/>
      <c r="Q55" s="16"/>
      <c r="R55" s="17"/>
      <c r="S55" s="17"/>
      <c r="T55" s="17"/>
    </row>
    <row r="56" spans="1:20">
      <c r="A56" s="422" t="s">
        <v>57</v>
      </c>
      <c r="B56" s="422"/>
      <c r="C56" s="422"/>
      <c r="D56" s="422"/>
      <c r="E56" s="418"/>
      <c r="F56" s="419"/>
      <c r="G56" s="384"/>
      <c r="H56" s="384"/>
      <c r="I56" s="367"/>
      <c r="J56" s="367"/>
      <c r="K56" s="370"/>
      <c r="L56" s="370"/>
      <c r="M56" s="387"/>
      <c r="N56" s="387"/>
      <c r="O56" s="14"/>
      <c r="P56" s="15"/>
      <c r="Q56" s="16"/>
      <c r="R56" s="17"/>
      <c r="S56" s="17"/>
      <c r="T56" s="17"/>
    </row>
    <row r="57" spans="1:20" ht="6" customHeight="1">
      <c r="A57" s="30"/>
      <c r="B57" s="30"/>
      <c r="C57" s="30"/>
      <c r="D57" s="30"/>
      <c r="E57" s="418"/>
      <c r="F57" s="419"/>
      <c r="G57" s="384"/>
      <c r="H57" s="384"/>
      <c r="I57" s="367"/>
      <c r="J57" s="367"/>
      <c r="K57" s="370"/>
      <c r="L57" s="370"/>
      <c r="M57" s="387"/>
      <c r="N57" s="387"/>
      <c r="O57" s="14"/>
      <c r="P57" s="15"/>
      <c r="Q57" s="16"/>
      <c r="R57" s="17"/>
      <c r="S57" s="17"/>
      <c r="T57" s="17"/>
    </row>
    <row r="58" spans="1:20">
      <c r="A58" s="422" t="s">
        <v>58</v>
      </c>
      <c r="B58" s="422"/>
      <c r="C58" s="422"/>
      <c r="D58" s="422"/>
      <c r="E58" s="418"/>
      <c r="F58" s="419"/>
      <c r="G58" s="384"/>
      <c r="H58" s="384"/>
      <c r="I58" s="367"/>
      <c r="J58" s="367"/>
      <c r="K58" s="370"/>
      <c r="L58" s="370"/>
      <c r="M58" s="387"/>
      <c r="N58" s="387"/>
      <c r="O58" s="14"/>
      <c r="P58" s="15"/>
      <c r="Q58" s="16"/>
      <c r="R58" s="17"/>
      <c r="S58" s="17"/>
      <c r="T58" s="17"/>
    </row>
    <row r="59" spans="1:20" ht="6" customHeight="1">
      <c r="A59" s="30"/>
      <c r="B59" s="30"/>
      <c r="C59" s="30"/>
      <c r="D59" s="30"/>
      <c r="E59" s="418"/>
      <c r="F59" s="419"/>
      <c r="G59" s="384"/>
      <c r="H59" s="384"/>
      <c r="I59" s="367"/>
      <c r="J59" s="367"/>
      <c r="K59" s="370"/>
      <c r="L59" s="370"/>
      <c r="M59" s="387"/>
      <c r="N59" s="387"/>
      <c r="O59" s="14"/>
      <c r="P59" s="15"/>
      <c r="Q59" s="16"/>
      <c r="R59" s="17"/>
      <c r="S59" s="17"/>
      <c r="T59" s="17"/>
    </row>
    <row r="60" spans="1:20">
      <c r="A60" s="422" t="s">
        <v>59</v>
      </c>
      <c r="B60" s="422"/>
      <c r="C60" s="422"/>
      <c r="D60" s="422"/>
      <c r="E60" s="420"/>
      <c r="F60" s="421"/>
      <c r="G60" s="385"/>
      <c r="H60" s="385"/>
      <c r="I60" s="368"/>
      <c r="J60" s="368"/>
      <c r="K60" s="371"/>
      <c r="L60" s="371"/>
      <c r="M60" s="388"/>
      <c r="N60" s="388"/>
      <c r="O60" s="14"/>
      <c r="P60" s="15"/>
      <c r="Q60" s="16"/>
      <c r="R60" s="17"/>
      <c r="S60" s="17"/>
      <c r="T60" s="17"/>
    </row>
    <row r="61" spans="1:20" ht="9.9499999999999993" customHeight="1">
      <c r="A61" s="4"/>
      <c r="B61" s="4"/>
      <c r="C61" s="4"/>
      <c r="D61" s="4"/>
      <c r="E61" s="12"/>
      <c r="F61" s="12"/>
      <c r="G61" s="4"/>
      <c r="H61" s="4"/>
      <c r="I61" s="4"/>
      <c r="J61" s="4"/>
      <c r="K61" s="4"/>
      <c r="L61" s="4"/>
      <c r="M61" s="4"/>
    </row>
    <row r="62" spans="1:20" ht="50.1" customHeight="1">
      <c r="A62" s="376" t="s">
        <v>40</v>
      </c>
      <c r="B62" s="376"/>
      <c r="C62" s="376"/>
      <c r="D62" s="376"/>
      <c r="E62" s="409" t="s">
        <v>55</v>
      </c>
      <c r="F62" s="409"/>
      <c r="G62" s="409"/>
      <c r="H62" s="409"/>
      <c r="I62" s="409"/>
      <c r="J62" s="409"/>
      <c r="K62" s="403"/>
      <c r="L62" s="403"/>
      <c r="M62" s="404">
        <f>$L$8*K62</f>
        <v>0</v>
      </c>
      <c r="N62" s="404"/>
      <c r="R62" s="8"/>
      <c r="S62" s="8"/>
      <c r="T62" s="8"/>
    </row>
    <row r="63" spans="1:20" ht="9.9499999999999993" customHeight="1">
      <c r="A63" s="4"/>
      <c r="B63" s="4"/>
      <c r="C63" s="4"/>
      <c r="D63" s="4"/>
      <c r="E63" s="12"/>
      <c r="F63" s="12"/>
      <c r="G63" s="4"/>
      <c r="H63" s="4"/>
      <c r="I63" s="4"/>
      <c r="J63" s="4"/>
      <c r="K63" s="4"/>
      <c r="L63" s="4"/>
      <c r="M63" s="4"/>
    </row>
    <row r="64" spans="1:20" ht="20.100000000000001" customHeight="1">
      <c r="A64" s="398" t="s">
        <v>33</v>
      </c>
      <c r="B64" s="398"/>
      <c r="C64" s="398"/>
      <c r="D64" s="398"/>
      <c r="E64" s="398"/>
      <c r="F64" s="398"/>
      <c r="G64" s="372">
        <f>SUM(G12,G20,G32,G42,G50,G52,G54)</f>
        <v>0.99999999999999989</v>
      </c>
      <c r="H64" s="373"/>
      <c r="I64" s="374">
        <f>SUM(I12,I20,I32,I42,I50,I52,I54)</f>
        <v>10000</v>
      </c>
      <c r="J64" s="374"/>
      <c r="K64" s="372">
        <f>SUM(K12,K20,K32,K42,K50,K52,K54,K62)</f>
        <v>0</v>
      </c>
      <c r="L64" s="373"/>
      <c r="M64" s="374">
        <f>SUM(M12,M20,M32,M42,M50,M52,M54,M62)</f>
        <v>0</v>
      </c>
      <c r="N64" s="374"/>
    </row>
    <row r="65" spans="1:20" s="1" customFormat="1" ht="5.0999999999999996" customHeight="1">
      <c r="A65" s="18"/>
      <c r="B65" s="18"/>
      <c r="C65" s="18"/>
      <c r="D65" s="18"/>
      <c r="E65" s="19"/>
      <c r="F65" s="19"/>
      <c r="G65" s="20"/>
      <c r="H65" s="21"/>
      <c r="I65" s="22"/>
      <c r="J65" s="21"/>
      <c r="K65" s="20"/>
      <c r="L65" s="20"/>
      <c r="M65" s="22"/>
      <c r="N65" s="22"/>
    </row>
    <row r="66" spans="1:20" ht="20.100000000000001" customHeight="1">
      <c r="A66" s="394" t="s">
        <v>27</v>
      </c>
      <c r="B66" s="394"/>
      <c r="C66" s="394"/>
      <c r="D66" s="394"/>
      <c r="E66" s="399" t="s">
        <v>23</v>
      </c>
      <c r="F66" s="399"/>
      <c r="G66" s="400" t="s">
        <v>24</v>
      </c>
      <c r="H66" s="400"/>
      <c r="I66" s="400" t="s">
        <v>34</v>
      </c>
      <c r="J66" s="400"/>
      <c r="K66" s="400" t="s">
        <v>25</v>
      </c>
      <c r="L66" s="400"/>
      <c r="M66" s="365" t="s">
        <v>35</v>
      </c>
      <c r="N66" s="365"/>
      <c r="O66" s="14"/>
      <c r="P66" s="15"/>
      <c r="Q66" s="16"/>
      <c r="R66" s="17"/>
      <c r="S66" s="17"/>
      <c r="T66" s="17"/>
    </row>
    <row r="67" spans="1:20" ht="9.9499999999999993" customHeight="1">
      <c r="A67" s="4"/>
      <c r="B67" s="4"/>
      <c r="C67" s="4"/>
      <c r="D67" s="4"/>
      <c r="E67" s="12"/>
      <c r="F67" s="12"/>
      <c r="G67" s="4"/>
      <c r="H67" s="4"/>
      <c r="I67" s="4"/>
      <c r="J67" s="4"/>
      <c r="K67" s="4"/>
      <c r="L67" s="4"/>
      <c r="M67" s="4"/>
    </row>
    <row r="68" spans="1:20" ht="20.100000000000001" customHeight="1">
      <c r="A68" s="354" t="s">
        <v>2</v>
      </c>
      <c r="B68" s="354"/>
      <c r="C68" s="354"/>
      <c r="D68" s="354"/>
      <c r="E68" s="391"/>
      <c r="F68" s="392"/>
      <c r="G68" s="392"/>
      <c r="H68" s="392"/>
      <c r="I68" s="392"/>
      <c r="J68" s="392"/>
      <c r="K68" s="392"/>
      <c r="L68" s="392"/>
      <c r="M68" s="392"/>
      <c r="N68" s="393"/>
      <c r="R68" s="8"/>
      <c r="S68" s="8"/>
      <c r="T68" s="8"/>
    </row>
    <row r="69" spans="1:20" ht="9.9499999999999993" customHeight="1">
      <c r="A69" s="4"/>
      <c r="B69" s="4"/>
      <c r="C69" s="4"/>
      <c r="D69" s="4"/>
      <c r="E69" s="12"/>
      <c r="F69" s="12"/>
      <c r="G69" s="4"/>
      <c r="H69" s="4"/>
      <c r="I69" s="4"/>
      <c r="J69" s="4"/>
      <c r="K69" s="4"/>
      <c r="L69" s="4"/>
      <c r="M69" s="4"/>
    </row>
    <row r="70" spans="1:20" ht="20.100000000000001" customHeight="1">
      <c r="A70" s="354" t="s">
        <v>1</v>
      </c>
      <c r="B70" s="354"/>
      <c r="C70" s="354"/>
      <c r="D70" s="354"/>
      <c r="E70" s="391"/>
      <c r="F70" s="392"/>
      <c r="G70" s="392"/>
      <c r="H70" s="392"/>
      <c r="I70" s="392"/>
      <c r="J70" s="392"/>
      <c r="K70" s="392"/>
      <c r="L70" s="392"/>
      <c r="M70" s="392"/>
      <c r="N70" s="393"/>
      <c r="R70" s="8"/>
      <c r="S70" s="8"/>
      <c r="T70" s="8"/>
    </row>
    <row r="71" spans="1:20" ht="9.9499999999999993" customHeight="1">
      <c r="A71" s="1"/>
      <c r="B71" s="1"/>
      <c r="C71" s="1"/>
      <c r="D71" s="1"/>
      <c r="E71" s="11"/>
      <c r="F71" s="11"/>
      <c r="G71" s="1"/>
      <c r="H71" s="1"/>
      <c r="I71" s="1"/>
      <c r="J71" s="1"/>
      <c r="K71" s="1"/>
      <c r="L71" s="1"/>
      <c r="M71" s="1"/>
    </row>
    <row r="72" spans="1:20" ht="20.100000000000001" customHeight="1">
      <c r="A72" s="376" t="s">
        <v>36</v>
      </c>
      <c r="B72" s="376"/>
      <c r="C72" s="376"/>
      <c r="D72" s="395" t="s">
        <v>39</v>
      </c>
      <c r="E72" s="395"/>
      <c r="F72" s="29"/>
      <c r="G72" s="395" t="s">
        <v>37</v>
      </c>
      <c r="H72" s="395"/>
      <c r="I72" s="389"/>
      <c r="J72" s="390"/>
      <c r="K72" s="396" t="s">
        <v>38</v>
      </c>
      <c r="L72" s="397"/>
      <c r="M72" s="389"/>
      <c r="N72" s="390"/>
      <c r="R72" s="8"/>
      <c r="S72" s="8"/>
      <c r="T72" s="8"/>
    </row>
    <row r="73" spans="1:20">
      <c r="A73" s="1"/>
      <c r="B73" s="1"/>
      <c r="C73" s="1"/>
      <c r="D73" s="1"/>
      <c r="E73" s="11"/>
      <c r="F73" s="11"/>
      <c r="G73" s="1"/>
      <c r="H73" s="1"/>
      <c r="I73" s="1"/>
      <c r="J73" s="1"/>
      <c r="K73" s="1"/>
      <c r="L73" s="1"/>
      <c r="M73" s="1"/>
    </row>
    <row r="74" spans="1:20" hidden="1"/>
    <row r="75" spans="1:20" hidden="1"/>
    <row r="76" spans="1:20" hidden="1">
      <c r="I76" s="2" t="s">
        <v>3</v>
      </c>
    </row>
    <row r="77" spans="1:20" hidden="1"/>
    <row r="78" spans="1:20" hidden="1"/>
    <row r="79" spans="1:20" hidden="1"/>
    <row r="80" spans="1:20" hidden="1"/>
    <row r="81" hidden="1"/>
    <row r="82" hidden="1"/>
    <row r="83" hidden="1"/>
    <row r="84" hidden="1"/>
    <row r="85" hidden="1"/>
    <row r="86" hidden="1"/>
    <row r="87" hidden="1"/>
    <row r="88" hidden="1"/>
    <row r="89" hidden="1"/>
    <row r="90" hidden="1"/>
    <row r="91" hidden="1"/>
    <row r="92" hidden="1"/>
    <row r="93" hidden="1"/>
    <row r="94" hidden="1"/>
    <row r="95" hidden="1"/>
    <row r="96" hidden="1"/>
  </sheetData>
  <sheetProtection password="8FA0" sheet="1" objects="1" scenarios="1"/>
  <mergeCells count="98">
    <mergeCell ref="K54:L60"/>
    <mergeCell ref="M54:N60"/>
    <mergeCell ref="A56:D56"/>
    <mergeCell ref="A58:D58"/>
    <mergeCell ref="A60:D60"/>
    <mergeCell ref="E54:F60"/>
    <mergeCell ref="G54:H60"/>
    <mergeCell ref="K52:L52"/>
    <mergeCell ref="M52:N52"/>
    <mergeCell ref="K42:L48"/>
    <mergeCell ref="M42:N48"/>
    <mergeCell ref="G50:H50"/>
    <mergeCell ref="E52:F52"/>
    <mergeCell ref="A42:D42"/>
    <mergeCell ref="A44:D44"/>
    <mergeCell ref="A46:D46"/>
    <mergeCell ref="A48:D48"/>
    <mergeCell ref="E42:F48"/>
    <mergeCell ref="I32:J40"/>
    <mergeCell ref="G42:H48"/>
    <mergeCell ref="I42:J48"/>
    <mergeCell ref="K50:L50"/>
    <mergeCell ref="M50:N50"/>
    <mergeCell ref="K62:L62"/>
    <mergeCell ref="M62:N62"/>
    <mergeCell ref="K32:L40"/>
    <mergeCell ref="M32:N40"/>
    <mergeCell ref="A32:D32"/>
    <mergeCell ref="A34:D34"/>
    <mergeCell ref="A36:D36"/>
    <mergeCell ref="A50:D50"/>
    <mergeCell ref="E50:F50"/>
    <mergeCell ref="G52:H52"/>
    <mergeCell ref="E62:J62"/>
    <mergeCell ref="I52:J52"/>
    <mergeCell ref="I50:J50"/>
    <mergeCell ref="I54:J60"/>
    <mergeCell ref="E32:F40"/>
    <mergeCell ref="G32:H40"/>
    <mergeCell ref="A12:D12"/>
    <mergeCell ref="A26:D26"/>
    <mergeCell ref="A28:D28"/>
    <mergeCell ref="A30:D30"/>
    <mergeCell ref="A62:D62"/>
    <mergeCell ref="A54:D54"/>
    <mergeCell ref="A14:D14"/>
    <mergeCell ref="A16:D16"/>
    <mergeCell ref="A52:D52"/>
    <mergeCell ref="E66:F66"/>
    <mergeCell ref="G66:H66"/>
    <mergeCell ref="I66:J66"/>
    <mergeCell ref="K66:L66"/>
    <mergeCell ref="M66:N66"/>
    <mergeCell ref="M72:N72"/>
    <mergeCell ref="A38:D38"/>
    <mergeCell ref="A40:D40"/>
    <mergeCell ref="A68:D68"/>
    <mergeCell ref="A70:D70"/>
    <mergeCell ref="E68:N68"/>
    <mergeCell ref="E70:N70"/>
    <mergeCell ref="A66:D66"/>
    <mergeCell ref="A72:C72"/>
    <mergeCell ref="D72:E72"/>
    <mergeCell ref="G72:H72"/>
    <mergeCell ref="I72:J72"/>
    <mergeCell ref="K72:L72"/>
    <mergeCell ref="I64:J64"/>
    <mergeCell ref="K64:L64"/>
    <mergeCell ref="A64:F64"/>
    <mergeCell ref="I20:J30"/>
    <mergeCell ref="K20:L30"/>
    <mergeCell ref="G64:H64"/>
    <mergeCell ref="M64:N64"/>
    <mergeCell ref="A18:D18"/>
    <mergeCell ref="A22:D22"/>
    <mergeCell ref="A24:D24"/>
    <mergeCell ref="A20:D20"/>
    <mergeCell ref="E20:F30"/>
    <mergeCell ref="G20:H30"/>
    <mergeCell ref="M20:N30"/>
    <mergeCell ref="E12:F18"/>
    <mergeCell ref="G12:H18"/>
    <mergeCell ref="I12:J18"/>
    <mergeCell ref="K12:L18"/>
    <mergeCell ref="M12:N18"/>
    <mergeCell ref="A3:N3"/>
    <mergeCell ref="E6:N6"/>
    <mergeCell ref="A6:D6"/>
    <mergeCell ref="A8:D8"/>
    <mergeCell ref="A10:D10"/>
    <mergeCell ref="E8:G8"/>
    <mergeCell ref="I8:K8"/>
    <mergeCell ref="L8:N8"/>
    <mergeCell ref="E10:F10"/>
    <mergeCell ref="G10:H10"/>
    <mergeCell ref="I10:J10"/>
    <mergeCell ref="K10:L10"/>
    <mergeCell ref="M10:N10"/>
  </mergeCells>
  <phoneticPr fontId="1" type="noConversion"/>
  <dataValidations count="3">
    <dataValidation type="list" allowBlank="1" showInputMessage="1" showErrorMessage="1" sqref="I67 I31 M31 M67 I63 M63" xr:uid="{00000000-0002-0000-0400-000000000000}">
      <formula1>Numbers</formula1>
    </dataValidation>
    <dataValidation type="list" allowBlank="1" showInputMessage="1" showErrorMessage="1" sqref="E9:M9" xr:uid="{00000000-0002-0000-0400-000001000000}">
      <formula1>$R$2:$R$4</formula1>
    </dataValidation>
    <dataValidation type="list" allowBlank="1" showInputMessage="1" showErrorMessage="1" sqref="E8:G8" xr:uid="{00000000-0002-0000-0400-000002000000}">
      <formula1>$R$4</formula1>
    </dataValidation>
  </dataValidations>
  <pageMargins left="0.5537007874015748" right="0.5537007874015748" top="0.6100000000000001" bottom="0.6100000000000001" header="0.5" footer="0.5"/>
  <pageSetup paperSize="0" scale="83"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C35" sqref="C35"/>
    </sheetView>
  </sheetViews>
  <sheetFormatPr defaultColWidth="11" defaultRowHeight="15.75"/>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42DC-28A6-9E43-9EBF-F5F539DD457C}">
  <sheetPr>
    <tabColor theme="1" tint="0.14999847407452621"/>
    <pageSetUpPr fitToPage="1"/>
  </sheetPr>
  <dimension ref="A1:S199"/>
  <sheetViews>
    <sheetView zoomScale="95" zoomScaleNormal="95" zoomScalePageLayoutView="95" workbookViewId="0">
      <selection activeCell="A3" sqref="A3:N3"/>
    </sheetView>
  </sheetViews>
  <sheetFormatPr defaultColWidth="0" defaultRowHeight="0" customHeight="1" zeroHeight="1" outlineLevelRow="1" outlineLevelCol="1"/>
  <cols>
    <col min="1" max="1" width="17.375" style="68" customWidth="1"/>
    <col min="2" max="4" width="16.5" style="43" customWidth="1"/>
    <col min="5" max="5" width="24.125" style="43" customWidth="1"/>
    <col min="6" max="6" width="32.375" style="43" customWidth="1"/>
    <col min="7" max="8" width="6.875" style="43" customWidth="1"/>
    <col min="9" max="10" width="6.875" style="107" hidden="1" customWidth="1" outlineLevel="1"/>
    <col min="11" max="11" width="6.875" style="69" customWidth="1" collapsed="1"/>
    <col min="12" max="12" width="6.875" style="69" customWidth="1"/>
    <col min="13" max="13" width="6.875" style="107" hidden="1" customWidth="1" outlineLevel="1"/>
    <col min="14" max="14" width="6.875" style="105" hidden="1" customWidth="1" outlineLevel="1"/>
    <col min="15" max="15" width="3.125" style="40" customWidth="1" collapsed="1"/>
    <col min="16" max="16" width="20.625" style="43" hidden="1" customWidth="1"/>
    <col min="17" max="17" width="15.5" style="43" hidden="1" customWidth="1"/>
    <col min="18" max="19" width="25.625" style="43" hidden="1" customWidth="1"/>
    <col min="20" max="16384" width="10.875" style="43" hidden="1"/>
  </cols>
  <sheetData>
    <row r="1" spans="1:18" ht="12.75">
      <c r="A1" s="39"/>
      <c r="B1" s="40"/>
      <c r="C1" s="40"/>
      <c r="D1" s="40"/>
      <c r="E1" s="40"/>
      <c r="F1" s="40"/>
      <c r="G1" s="40"/>
      <c r="H1" s="40"/>
      <c r="I1" s="105"/>
      <c r="J1" s="105"/>
      <c r="K1" s="41"/>
      <c r="L1" s="41"/>
      <c r="M1" s="105"/>
      <c r="P1" s="42" t="s">
        <v>6</v>
      </c>
      <c r="Q1" s="42" t="s">
        <v>30</v>
      </c>
      <c r="R1" s="42" t="s">
        <v>44</v>
      </c>
    </row>
    <row r="2" spans="1:18" ht="14.1" customHeight="1">
      <c r="A2" s="39"/>
      <c r="B2" s="40"/>
      <c r="C2" s="40"/>
      <c r="D2" s="40"/>
      <c r="E2" s="40"/>
      <c r="F2" s="40"/>
      <c r="G2" s="40"/>
      <c r="H2" s="40"/>
      <c r="I2" s="105"/>
      <c r="J2" s="105"/>
      <c r="K2" s="41"/>
      <c r="L2" s="41"/>
      <c r="M2" s="105"/>
      <c r="P2" s="43" t="s">
        <v>79</v>
      </c>
      <c r="Q2" s="44"/>
      <c r="R2" s="43" t="s">
        <v>228</v>
      </c>
    </row>
    <row r="3" spans="1:18" ht="23.1" customHeight="1">
      <c r="A3" s="305" t="str">
        <f>Events!M11&amp;" "&amp;CHAL_Contribution!E8&amp;" "&amp;Events!M12&amp;" "&amp;Events!M13</f>
        <v xml:space="preserve"> World Tour  </v>
      </c>
      <c r="B3" s="305"/>
      <c r="C3" s="305"/>
      <c r="D3" s="305"/>
      <c r="E3" s="305"/>
      <c r="F3" s="305"/>
      <c r="G3" s="305"/>
      <c r="H3" s="305"/>
      <c r="I3" s="305"/>
      <c r="J3" s="305"/>
      <c r="K3" s="305"/>
      <c r="L3" s="305"/>
      <c r="M3" s="305"/>
      <c r="N3" s="305"/>
      <c r="P3" s="43" t="s">
        <v>77</v>
      </c>
      <c r="Q3" s="44"/>
      <c r="R3" s="43" t="s">
        <v>228</v>
      </c>
    </row>
    <row r="4" spans="1:18" ht="20.100000000000001" customHeight="1">
      <c r="A4" s="39"/>
      <c r="B4" s="40"/>
      <c r="C4" s="40"/>
      <c r="D4" s="40"/>
      <c r="E4" s="40"/>
      <c r="F4" s="40"/>
      <c r="G4" s="40"/>
      <c r="H4" s="40"/>
      <c r="I4" s="105"/>
      <c r="J4" s="105"/>
      <c r="K4" s="41"/>
      <c r="L4" s="41"/>
      <c r="M4" s="105"/>
      <c r="P4" s="43" t="s">
        <v>86</v>
      </c>
      <c r="Q4" s="44"/>
      <c r="R4" s="43" t="s">
        <v>229</v>
      </c>
    </row>
    <row r="5" spans="1:18" ht="6" customHeight="1">
      <c r="A5" s="39"/>
      <c r="B5" s="40"/>
      <c r="C5" s="40"/>
      <c r="D5" s="40"/>
      <c r="E5" s="40"/>
      <c r="F5" s="40"/>
      <c r="G5" s="40"/>
      <c r="H5" s="40"/>
      <c r="I5" s="105"/>
      <c r="J5" s="105"/>
      <c r="K5" s="41"/>
      <c r="L5" s="41"/>
      <c r="M5" s="105"/>
    </row>
    <row r="6" spans="1:18" ht="23.1" customHeight="1">
      <c r="A6" s="464" t="s">
        <v>5</v>
      </c>
      <c r="B6" s="464"/>
      <c r="C6" s="464"/>
      <c r="D6" s="464"/>
      <c r="E6" s="309"/>
      <c r="F6" s="310"/>
      <c r="G6" s="307" t="e">
        <f>INDEX(Events!A2:A35,MATCH(E6,Events!D2:D35,0))</f>
        <v>#N/A</v>
      </c>
      <c r="H6" s="307"/>
      <c r="I6" s="108"/>
      <c r="J6" s="109"/>
      <c r="K6" s="311" t="e">
        <f>INDEX(Events!B2:B35,MATCH(E6,Events!D2:D35,0))</f>
        <v>#N/A</v>
      </c>
      <c r="L6" s="308"/>
      <c r="M6" s="307"/>
      <c r="N6" s="308"/>
      <c r="P6" s="43" t="s">
        <v>214</v>
      </c>
      <c r="R6" s="43" t="s">
        <v>230</v>
      </c>
    </row>
    <row r="7" spans="1:18" ht="6" customHeight="1">
      <c r="A7" s="39"/>
      <c r="B7" s="40"/>
      <c r="C7" s="40"/>
      <c r="D7" s="45"/>
      <c r="E7" s="40"/>
      <c r="F7" s="40"/>
      <c r="G7" s="40"/>
      <c r="H7" s="40"/>
      <c r="I7" s="105"/>
      <c r="J7" s="105"/>
      <c r="K7" s="41"/>
      <c r="L7" s="41"/>
      <c r="M7" s="105"/>
    </row>
    <row r="8" spans="1:18" ht="23.1" customHeight="1">
      <c r="A8" s="464" t="s">
        <v>47</v>
      </c>
      <c r="B8" s="464"/>
      <c r="C8" s="464"/>
      <c r="D8" s="464"/>
      <c r="E8" s="309" t="s">
        <v>77</v>
      </c>
      <c r="F8" s="310"/>
      <c r="G8" s="39"/>
      <c r="H8" s="458" t="s">
        <v>240</v>
      </c>
      <c r="I8" s="459"/>
      <c r="J8" s="459"/>
      <c r="K8" s="460"/>
      <c r="L8" s="461"/>
      <c r="M8" s="312">
        <f>K8</f>
        <v>0</v>
      </c>
      <c r="N8" s="313"/>
      <c r="P8" s="43" t="s">
        <v>215</v>
      </c>
      <c r="R8" s="43" t="s">
        <v>231</v>
      </c>
    </row>
    <row r="9" spans="1:18" ht="6" customHeight="1">
      <c r="A9" s="39"/>
      <c r="B9" s="40"/>
      <c r="C9" s="40"/>
      <c r="D9" s="45"/>
      <c r="E9" s="40"/>
      <c r="F9" s="40"/>
      <c r="G9" s="40"/>
      <c r="H9" s="40"/>
      <c r="I9" s="105"/>
      <c r="J9" s="105"/>
      <c r="K9" s="41"/>
      <c r="L9" s="41"/>
      <c r="M9" s="105"/>
    </row>
    <row r="10" spans="1:18" ht="23.1" customHeight="1">
      <c r="A10" s="464" t="s">
        <v>107</v>
      </c>
      <c r="B10" s="464"/>
      <c r="C10" s="464"/>
      <c r="D10" s="464"/>
      <c r="E10" s="309"/>
      <c r="F10" s="310"/>
      <c r="G10" s="39"/>
      <c r="H10" s="458" t="s">
        <v>241</v>
      </c>
      <c r="I10" s="459"/>
      <c r="J10" s="459"/>
      <c r="K10" s="460"/>
      <c r="L10" s="461"/>
      <c r="M10" s="312">
        <v>16000</v>
      </c>
      <c r="N10" s="313"/>
      <c r="P10" s="43" t="s">
        <v>213</v>
      </c>
      <c r="R10" s="43" t="s">
        <v>232</v>
      </c>
    </row>
    <row r="11" spans="1:18" ht="9.9499999999999993" customHeight="1">
      <c r="A11" s="46"/>
      <c r="B11" s="41"/>
      <c r="C11" s="41"/>
      <c r="D11" s="41"/>
      <c r="E11" s="40"/>
      <c r="F11" s="40"/>
      <c r="G11" s="40"/>
      <c r="H11" s="40"/>
      <c r="I11" s="105"/>
      <c r="J11" s="105"/>
      <c r="K11" s="41"/>
      <c r="L11" s="41"/>
      <c r="M11" s="105"/>
    </row>
    <row r="12" spans="1:18" ht="23.1" customHeight="1">
      <c r="A12" s="465" t="s">
        <v>211</v>
      </c>
      <c r="B12" s="465"/>
      <c r="C12" s="465"/>
      <c r="D12" s="465"/>
      <c r="E12" s="466" t="s">
        <v>91</v>
      </c>
      <c r="F12" s="466"/>
      <c r="G12" s="466" t="s">
        <v>24</v>
      </c>
      <c r="H12" s="466"/>
      <c r="I12" s="321" t="s">
        <v>34</v>
      </c>
      <c r="J12" s="321"/>
      <c r="K12" s="466" t="s">
        <v>25</v>
      </c>
      <c r="L12" s="466"/>
      <c r="M12" s="321" t="s">
        <v>35</v>
      </c>
      <c r="N12" s="321"/>
    </row>
    <row r="13" spans="1:18" ht="9.9499999999999993" customHeight="1">
      <c r="A13" s="39"/>
      <c r="B13" s="40"/>
      <c r="C13" s="40"/>
      <c r="D13" s="40"/>
      <c r="E13" s="40"/>
      <c r="F13" s="40"/>
      <c r="G13" s="40"/>
      <c r="H13" s="40"/>
      <c r="I13" s="105"/>
      <c r="J13" s="105"/>
      <c r="K13" s="41"/>
      <c r="L13" s="41"/>
      <c r="M13" s="105"/>
    </row>
    <row r="14" spans="1:18" ht="23.1" customHeight="1">
      <c r="A14" s="216" t="s">
        <v>327</v>
      </c>
      <c r="B14" s="216"/>
      <c r="C14" s="216"/>
      <c r="D14" s="216"/>
      <c r="E14" s="462" t="s">
        <v>317</v>
      </c>
      <c r="F14" s="463"/>
      <c r="G14" s="342">
        <f>SUM(G16:H23)</f>
        <v>0.15000000000000002</v>
      </c>
      <c r="H14" s="342"/>
      <c r="I14" s="228">
        <f>$M$8*G14</f>
        <v>0</v>
      </c>
      <c r="J14" s="228"/>
      <c r="K14" s="342">
        <f>SUM(K16:L24)</f>
        <v>0</v>
      </c>
      <c r="L14" s="342"/>
      <c r="M14" s="228">
        <f>$M$8*K14</f>
        <v>0</v>
      </c>
      <c r="N14" s="228"/>
    </row>
    <row r="15" spans="1:18" ht="6" customHeight="1">
      <c r="A15" s="39"/>
      <c r="B15" s="40"/>
      <c r="C15" s="40"/>
      <c r="D15" s="40"/>
      <c r="E15" s="40"/>
      <c r="F15" s="40"/>
      <c r="G15" s="40"/>
      <c r="H15" s="40"/>
      <c r="I15" s="105"/>
      <c r="J15" s="105"/>
      <c r="K15" s="41"/>
      <c r="L15" s="41"/>
      <c r="M15" s="105"/>
    </row>
    <row r="16" spans="1:18" ht="23.1" customHeight="1">
      <c r="A16" s="201" t="s">
        <v>119</v>
      </c>
      <c r="B16" s="201"/>
      <c r="C16" s="201"/>
      <c r="D16" s="202"/>
      <c r="E16" s="439"/>
      <c r="F16" s="440"/>
      <c r="G16" s="250">
        <v>0.01</v>
      </c>
      <c r="H16" s="250"/>
      <c r="I16" s="242">
        <f t="shared" ref="I16:I24" si="0">$M$8*G16</f>
        <v>0</v>
      </c>
      <c r="J16" s="243"/>
      <c r="K16" s="227"/>
      <c r="L16" s="227"/>
      <c r="M16" s="229">
        <f t="shared" ref="M16:M24" si="1">$M$8*K16</f>
        <v>0</v>
      </c>
      <c r="N16" s="229"/>
    </row>
    <row r="17" spans="1:14" ht="23.1" customHeight="1">
      <c r="A17" s="201" t="s">
        <v>123</v>
      </c>
      <c r="B17" s="201"/>
      <c r="C17" s="201"/>
      <c r="D17" s="201"/>
      <c r="E17" s="439"/>
      <c r="F17" s="440"/>
      <c r="G17" s="250">
        <v>0.03</v>
      </c>
      <c r="H17" s="250"/>
      <c r="I17" s="242">
        <f t="shared" si="0"/>
        <v>0</v>
      </c>
      <c r="J17" s="243"/>
      <c r="K17" s="227"/>
      <c r="L17" s="227"/>
      <c r="M17" s="229">
        <f t="shared" si="1"/>
        <v>0</v>
      </c>
      <c r="N17" s="229"/>
    </row>
    <row r="18" spans="1:14" ht="23.1" customHeight="1">
      <c r="A18" s="201" t="s">
        <v>120</v>
      </c>
      <c r="B18" s="201"/>
      <c r="C18" s="201"/>
      <c r="D18" s="202"/>
      <c r="E18" s="439"/>
      <c r="F18" s="440"/>
      <c r="G18" s="250">
        <v>0.02</v>
      </c>
      <c r="H18" s="250"/>
      <c r="I18" s="242">
        <f t="shared" si="0"/>
        <v>0</v>
      </c>
      <c r="J18" s="243"/>
      <c r="K18" s="232"/>
      <c r="L18" s="233"/>
      <c r="M18" s="229">
        <f t="shared" si="1"/>
        <v>0</v>
      </c>
      <c r="N18" s="229"/>
    </row>
    <row r="19" spans="1:14" ht="23.1" customHeight="1">
      <c r="A19" s="201" t="s">
        <v>121</v>
      </c>
      <c r="B19" s="201"/>
      <c r="C19" s="201"/>
      <c r="D19" s="202"/>
      <c r="E19" s="439"/>
      <c r="F19" s="440"/>
      <c r="G19" s="250">
        <v>0.04</v>
      </c>
      <c r="H19" s="250"/>
      <c r="I19" s="242">
        <f t="shared" si="0"/>
        <v>0</v>
      </c>
      <c r="J19" s="243"/>
      <c r="K19" s="227"/>
      <c r="L19" s="227"/>
      <c r="M19" s="229">
        <f t="shared" si="1"/>
        <v>0</v>
      </c>
      <c r="N19" s="229"/>
    </row>
    <row r="20" spans="1:14" ht="23.1" customHeight="1">
      <c r="A20" s="201" t="s">
        <v>122</v>
      </c>
      <c r="B20" s="201"/>
      <c r="C20" s="201"/>
      <c r="D20" s="202"/>
      <c r="E20" s="439"/>
      <c r="F20" s="440"/>
      <c r="G20" s="250">
        <v>0.02</v>
      </c>
      <c r="H20" s="250"/>
      <c r="I20" s="242">
        <f t="shared" si="0"/>
        <v>0</v>
      </c>
      <c r="J20" s="243"/>
      <c r="K20" s="227"/>
      <c r="L20" s="227"/>
      <c r="M20" s="229">
        <f>$M$8*K20</f>
        <v>0</v>
      </c>
      <c r="N20" s="229"/>
    </row>
    <row r="21" spans="1:14" ht="23.1" customHeight="1">
      <c r="A21" s="201" t="s">
        <v>90</v>
      </c>
      <c r="B21" s="201"/>
      <c r="C21" s="201"/>
      <c r="D21" s="202"/>
      <c r="E21" s="439"/>
      <c r="F21" s="440"/>
      <c r="G21" s="250">
        <v>0.01</v>
      </c>
      <c r="H21" s="250"/>
      <c r="I21" s="242">
        <f t="shared" si="0"/>
        <v>0</v>
      </c>
      <c r="J21" s="243"/>
      <c r="K21" s="232"/>
      <c r="L21" s="233"/>
      <c r="M21" s="229">
        <f>$M$8*K21</f>
        <v>0</v>
      </c>
      <c r="N21" s="229"/>
    </row>
    <row r="22" spans="1:14" ht="23.1" customHeight="1">
      <c r="A22" s="201" t="s">
        <v>250</v>
      </c>
      <c r="B22" s="201"/>
      <c r="C22" s="201"/>
      <c r="D22" s="202"/>
      <c r="E22" s="158"/>
      <c r="F22" s="159"/>
      <c r="G22" s="250">
        <v>0.01</v>
      </c>
      <c r="H22" s="250"/>
      <c r="I22" s="153"/>
      <c r="J22" s="154"/>
      <c r="K22" s="232"/>
      <c r="L22" s="233"/>
      <c r="M22" s="157"/>
      <c r="N22" s="157"/>
    </row>
    <row r="23" spans="1:14" ht="23.1" customHeight="1">
      <c r="A23" s="201" t="s">
        <v>338</v>
      </c>
      <c r="B23" s="201"/>
      <c r="C23" s="201"/>
      <c r="D23" s="202"/>
      <c r="E23" s="158"/>
      <c r="F23" s="159"/>
      <c r="G23" s="250">
        <v>0.01</v>
      </c>
      <c r="H23" s="250"/>
      <c r="I23" s="153"/>
      <c r="J23" s="154"/>
      <c r="K23" s="232"/>
      <c r="L23" s="233"/>
      <c r="M23" s="157"/>
      <c r="N23" s="157"/>
    </row>
    <row r="24" spans="1:14" ht="23.1" customHeight="1">
      <c r="A24" s="203" t="s">
        <v>101</v>
      </c>
      <c r="B24" s="203"/>
      <c r="C24" s="203"/>
      <c r="D24" s="204"/>
      <c r="E24" s="439"/>
      <c r="F24" s="440"/>
      <c r="G24" s="250"/>
      <c r="H24" s="250"/>
      <c r="I24" s="242">
        <f t="shared" si="0"/>
        <v>0</v>
      </c>
      <c r="J24" s="243"/>
      <c r="K24" s="227"/>
      <c r="L24" s="227"/>
      <c r="M24" s="229">
        <f t="shared" si="1"/>
        <v>0</v>
      </c>
      <c r="N24" s="229"/>
    </row>
    <row r="25" spans="1:14" ht="6" customHeight="1">
      <c r="A25" s="39"/>
      <c r="B25" s="40"/>
      <c r="C25" s="40"/>
      <c r="D25" s="40"/>
      <c r="E25" s="40"/>
      <c r="F25" s="40"/>
      <c r="G25" s="40"/>
      <c r="H25" s="40"/>
      <c r="I25" s="105"/>
      <c r="J25" s="105"/>
      <c r="K25" s="41"/>
      <c r="L25" s="41"/>
      <c r="M25" s="105"/>
    </row>
    <row r="26" spans="1:14" ht="69.95" customHeight="1">
      <c r="A26" s="333" t="s">
        <v>92</v>
      </c>
      <c r="B26" s="333"/>
      <c r="C26" s="333"/>
      <c r="D26" s="333"/>
      <c r="E26" s="282"/>
      <c r="F26" s="282"/>
      <c r="G26" s="282"/>
      <c r="H26" s="282"/>
      <c r="I26" s="282"/>
      <c r="J26" s="282"/>
      <c r="K26" s="282"/>
      <c r="L26" s="282"/>
      <c r="M26" s="282"/>
      <c r="N26" s="282"/>
    </row>
    <row r="27" spans="1:14" ht="9.9499999999999993" customHeight="1">
      <c r="A27" s="39"/>
      <c r="B27" s="40"/>
      <c r="C27" s="40"/>
      <c r="D27" s="40"/>
      <c r="E27" s="40"/>
      <c r="F27" s="40"/>
      <c r="G27" s="40"/>
      <c r="H27" s="40"/>
      <c r="I27" s="105"/>
      <c r="J27" s="105"/>
      <c r="K27" s="41"/>
      <c r="L27" s="41"/>
      <c r="M27" s="105"/>
    </row>
    <row r="28" spans="1:14" ht="23.1" customHeight="1">
      <c r="A28" s="216" t="s">
        <v>333</v>
      </c>
      <c r="B28" s="216"/>
      <c r="C28" s="216"/>
      <c r="D28" s="216"/>
      <c r="E28" s="217" t="s">
        <v>334</v>
      </c>
      <c r="F28" s="217"/>
      <c r="G28" s="342">
        <f>SUM(G30:H33)</f>
        <v>3.4999999999999996E-2</v>
      </c>
      <c r="H28" s="342"/>
      <c r="I28" s="342">
        <f>$M$8*G28</f>
        <v>0</v>
      </c>
      <c r="J28" s="342"/>
      <c r="K28" s="342">
        <f>SUM(K30:L49)</f>
        <v>0</v>
      </c>
      <c r="L28" s="342"/>
      <c r="M28" s="228">
        <f>$M$8*K28</f>
        <v>0</v>
      </c>
      <c r="N28" s="228"/>
    </row>
    <row r="29" spans="1:14" ht="6" customHeight="1">
      <c r="A29" s="39"/>
      <c r="B29" s="40"/>
      <c r="C29" s="40"/>
      <c r="D29" s="40"/>
      <c r="E29" s="40"/>
      <c r="F29" s="40"/>
      <c r="G29" s="40"/>
      <c r="H29" s="40"/>
      <c r="I29" s="105"/>
      <c r="J29" s="105"/>
      <c r="K29" s="41"/>
      <c r="L29" s="41"/>
      <c r="M29" s="105"/>
    </row>
    <row r="30" spans="1:14" ht="23.1" customHeight="1">
      <c r="A30" s="201" t="s">
        <v>335</v>
      </c>
      <c r="B30" s="201"/>
      <c r="C30" s="201"/>
      <c r="D30" s="201"/>
      <c r="E30" s="439"/>
      <c r="F30" s="440"/>
      <c r="G30" s="250">
        <v>0.01</v>
      </c>
      <c r="H30" s="250"/>
      <c r="I30" s="242">
        <f t="shared" ref="I30:I31" si="2">$M$8*G30</f>
        <v>0</v>
      </c>
      <c r="J30" s="243"/>
      <c r="K30" s="227"/>
      <c r="L30" s="227"/>
      <c r="M30" s="229">
        <f t="shared" ref="M30:M31" si="3">$M$8*K30</f>
        <v>0</v>
      </c>
      <c r="N30" s="229"/>
    </row>
    <row r="31" spans="1:14" ht="23.1" customHeight="1">
      <c r="A31" s="201" t="s">
        <v>336</v>
      </c>
      <c r="B31" s="201"/>
      <c r="C31" s="201"/>
      <c r="D31" s="201"/>
      <c r="E31" s="439"/>
      <c r="F31" s="440"/>
      <c r="G31" s="250">
        <v>0.01</v>
      </c>
      <c r="H31" s="250"/>
      <c r="I31" s="242">
        <f t="shared" si="2"/>
        <v>0</v>
      </c>
      <c r="J31" s="243"/>
      <c r="K31" s="227"/>
      <c r="L31" s="227"/>
      <c r="M31" s="229">
        <f t="shared" si="3"/>
        <v>0</v>
      </c>
      <c r="N31" s="229"/>
    </row>
    <row r="32" spans="1:14" ht="23.1" customHeight="1">
      <c r="A32" s="201" t="s">
        <v>18</v>
      </c>
      <c r="B32" s="201"/>
      <c r="C32" s="201"/>
      <c r="D32" s="202"/>
      <c r="E32" s="158"/>
      <c r="F32" s="159"/>
      <c r="G32" s="250">
        <v>0.01</v>
      </c>
      <c r="H32" s="250"/>
      <c r="I32" s="153"/>
      <c r="J32" s="154"/>
      <c r="K32" s="227"/>
      <c r="L32" s="227"/>
      <c r="M32" s="157"/>
      <c r="N32" s="157"/>
    </row>
    <row r="33" spans="1:14" ht="23.1" customHeight="1">
      <c r="A33" s="201" t="s">
        <v>337</v>
      </c>
      <c r="B33" s="201"/>
      <c r="C33" s="201"/>
      <c r="D33" s="201"/>
      <c r="E33" s="439"/>
      <c r="F33" s="440"/>
      <c r="G33" s="250">
        <v>5.0000000000000001E-3</v>
      </c>
      <c r="H33" s="250"/>
      <c r="I33" s="242">
        <f t="shared" ref="I33" si="4">$M$8*G33</f>
        <v>0</v>
      </c>
      <c r="J33" s="243"/>
      <c r="K33" s="227"/>
      <c r="L33" s="227"/>
      <c r="M33" s="229">
        <f t="shared" ref="M33" si="5">$M$8*K33</f>
        <v>0</v>
      </c>
      <c r="N33" s="229"/>
    </row>
    <row r="34" spans="1:14" ht="9.9499999999999993" customHeight="1">
      <c r="A34" s="39"/>
      <c r="B34" s="40"/>
      <c r="C34" s="40"/>
      <c r="D34" s="40"/>
      <c r="E34" s="40"/>
      <c r="F34" s="40"/>
      <c r="G34" s="40"/>
      <c r="H34" s="40"/>
      <c r="I34" s="105"/>
      <c r="J34" s="105"/>
      <c r="K34" s="41"/>
      <c r="L34" s="41"/>
      <c r="M34" s="105"/>
    </row>
    <row r="35" spans="1:14" ht="69.95" customHeight="1">
      <c r="A35" s="333" t="s">
        <v>92</v>
      </c>
      <c r="B35" s="333"/>
      <c r="C35" s="333"/>
      <c r="D35" s="333"/>
      <c r="E35" s="282"/>
      <c r="F35" s="282"/>
      <c r="G35" s="282"/>
      <c r="H35" s="282"/>
      <c r="I35" s="282"/>
      <c r="J35" s="282"/>
      <c r="K35" s="282"/>
      <c r="L35" s="282"/>
      <c r="M35" s="282"/>
      <c r="N35" s="282"/>
    </row>
    <row r="36" spans="1:14" ht="9.9499999999999993" customHeight="1">
      <c r="A36" s="39"/>
      <c r="B36" s="40"/>
      <c r="C36" s="40"/>
      <c r="D36" s="40"/>
      <c r="E36" s="40"/>
      <c r="F36" s="40"/>
      <c r="G36" s="40"/>
      <c r="H36" s="40"/>
      <c r="I36" s="105"/>
      <c r="J36" s="105"/>
      <c r="K36" s="41"/>
      <c r="L36" s="41"/>
      <c r="M36" s="105"/>
    </row>
    <row r="37" spans="1:14" ht="23.1" customHeight="1">
      <c r="A37" s="216" t="s">
        <v>8</v>
      </c>
      <c r="B37" s="216"/>
      <c r="C37" s="216"/>
      <c r="D37" s="216"/>
      <c r="E37" s="217" t="s">
        <v>318</v>
      </c>
      <c r="F37" s="217"/>
      <c r="G37" s="342">
        <f>SUM(G39:H56)</f>
        <v>0.18000000000000002</v>
      </c>
      <c r="H37" s="342"/>
      <c r="I37" s="342">
        <f>$M$8*G37</f>
        <v>0</v>
      </c>
      <c r="J37" s="342"/>
      <c r="K37" s="342">
        <f>SUM(K39:L57)</f>
        <v>0</v>
      </c>
      <c r="L37" s="342"/>
      <c r="M37" s="228">
        <f>$M$8*K37</f>
        <v>0</v>
      </c>
      <c r="N37" s="228"/>
    </row>
    <row r="38" spans="1:14" ht="6" customHeight="1">
      <c r="A38" s="39"/>
      <c r="B38" s="40"/>
      <c r="C38" s="40"/>
      <c r="D38" s="40"/>
      <c r="E38" s="40"/>
      <c r="F38" s="40"/>
      <c r="G38" s="40"/>
      <c r="H38" s="40"/>
      <c r="I38" s="105"/>
      <c r="J38" s="105"/>
      <c r="K38" s="41"/>
      <c r="L38" s="41"/>
      <c r="M38" s="105"/>
    </row>
    <row r="39" spans="1:14" ht="23.1" customHeight="1">
      <c r="A39" s="201" t="s">
        <v>95</v>
      </c>
      <c r="B39" s="201"/>
      <c r="C39" s="201"/>
      <c r="D39" s="201"/>
      <c r="E39" s="439"/>
      <c r="F39" s="440"/>
      <c r="G39" s="250">
        <v>0.01</v>
      </c>
      <c r="H39" s="250"/>
      <c r="I39" s="242">
        <f t="shared" ref="I39:I57" si="6">$M$8*G39</f>
        <v>0</v>
      </c>
      <c r="J39" s="243"/>
      <c r="K39" s="227"/>
      <c r="L39" s="227"/>
      <c r="M39" s="229">
        <f t="shared" ref="M39:M57" si="7">$M$8*K39</f>
        <v>0</v>
      </c>
      <c r="N39" s="229"/>
    </row>
    <row r="40" spans="1:14" ht="23.1" customHeight="1">
      <c r="A40" s="201" t="s">
        <v>251</v>
      </c>
      <c r="B40" s="201"/>
      <c r="C40" s="201"/>
      <c r="D40" s="201"/>
      <c r="E40" s="439"/>
      <c r="F40" s="440"/>
      <c r="G40" s="250">
        <v>0.01</v>
      </c>
      <c r="H40" s="250"/>
      <c r="I40" s="242">
        <f t="shared" si="6"/>
        <v>0</v>
      </c>
      <c r="J40" s="243"/>
      <c r="K40" s="227"/>
      <c r="L40" s="227"/>
      <c r="M40" s="229">
        <f t="shared" si="7"/>
        <v>0</v>
      </c>
      <c r="N40" s="229"/>
    </row>
    <row r="41" spans="1:14" ht="23.1" customHeight="1">
      <c r="A41" s="201" t="s">
        <v>252</v>
      </c>
      <c r="B41" s="201"/>
      <c r="C41" s="201"/>
      <c r="D41" s="202"/>
      <c r="E41" s="158"/>
      <c r="F41" s="159"/>
      <c r="G41" s="250">
        <v>0.01</v>
      </c>
      <c r="H41" s="250"/>
      <c r="I41" s="153"/>
      <c r="J41" s="154"/>
      <c r="K41" s="227"/>
      <c r="L41" s="227"/>
      <c r="M41" s="157"/>
      <c r="N41" s="157"/>
    </row>
    <row r="42" spans="1:14" ht="23.1" customHeight="1">
      <c r="A42" s="201" t="s">
        <v>97</v>
      </c>
      <c r="B42" s="201"/>
      <c r="C42" s="201"/>
      <c r="D42" s="201"/>
      <c r="E42" s="439"/>
      <c r="F42" s="440"/>
      <c r="G42" s="250">
        <v>0.02</v>
      </c>
      <c r="H42" s="250"/>
      <c r="I42" s="242">
        <f t="shared" si="6"/>
        <v>0</v>
      </c>
      <c r="J42" s="243"/>
      <c r="K42" s="227"/>
      <c r="L42" s="227"/>
      <c r="M42" s="229">
        <f t="shared" si="7"/>
        <v>0</v>
      </c>
      <c r="N42" s="229"/>
    </row>
    <row r="43" spans="1:14" ht="23.1" customHeight="1">
      <c r="A43" s="201" t="s">
        <v>93</v>
      </c>
      <c r="B43" s="201"/>
      <c r="C43" s="201"/>
      <c r="D43" s="201"/>
      <c r="E43" s="439"/>
      <c r="F43" s="440"/>
      <c r="G43" s="250">
        <v>5.0000000000000001E-3</v>
      </c>
      <c r="H43" s="250"/>
      <c r="I43" s="242">
        <f t="shared" si="6"/>
        <v>0</v>
      </c>
      <c r="J43" s="243"/>
      <c r="K43" s="227"/>
      <c r="L43" s="227"/>
      <c r="M43" s="229">
        <f t="shared" si="7"/>
        <v>0</v>
      </c>
      <c r="N43" s="229"/>
    </row>
    <row r="44" spans="1:14" ht="23.1" customHeight="1">
      <c r="A44" s="201" t="s">
        <v>94</v>
      </c>
      <c r="B44" s="201"/>
      <c r="C44" s="201"/>
      <c r="D44" s="201"/>
      <c r="E44" s="439"/>
      <c r="F44" s="440"/>
      <c r="G44" s="250">
        <v>0.02</v>
      </c>
      <c r="H44" s="250"/>
      <c r="I44" s="242">
        <f t="shared" si="6"/>
        <v>0</v>
      </c>
      <c r="J44" s="243"/>
      <c r="K44" s="227"/>
      <c r="L44" s="227"/>
      <c r="M44" s="229">
        <f t="shared" si="7"/>
        <v>0</v>
      </c>
      <c r="N44" s="229"/>
    </row>
    <row r="45" spans="1:14" ht="23.1" customHeight="1">
      <c r="A45" s="201" t="s">
        <v>253</v>
      </c>
      <c r="B45" s="201"/>
      <c r="C45" s="201"/>
      <c r="D45" s="201"/>
      <c r="E45" s="439"/>
      <c r="F45" s="440"/>
      <c r="G45" s="250">
        <v>0.01</v>
      </c>
      <c r="H45" s="250"/>
      <c r="I45" s="242">
        <f t="shared" si="6"/>
        <v>0</v>
      </c>
      <c r="J45" s="243"/>
      <c r="K45" s="227"/>
      <c r="L45" s="227"/>
      <c r="M45" s="157"/>
      <c r="N45" s="157"/>
    </row>
    <row r="46" spans="1:14" ht="23.1" customHeight="1">
      <c r="A46" s="201" t="s">
        <v>98</v>
      </c>
      <c r="B46" s="201"/>
      <c r="C46" s="201"/>
      <c r="D46" s="202"/>
      <c r="E46" s="158"/>
      <c r="F46" s="159"/>
      <c r="G46" s="230">
        <v>0.01</v>
      </c>
      <c r="H46" s="231"/>
      <c r="I46" s="242">
        <f t="shared" si="6"/>
        <v>0</v>
      </c>
      <c r="J46" s="243"/>
      <c r="K46" s="227"/>
      <c r="L46" s="227"/>
      <c r="M46" s="157"/>
      <c r="N46" s="157"/>
    </row>
    <row r="47" spans="1:14" ht="23.1" customHeight="1">
      <c r="A47" s="201" t="s">
        <v>96</v>
      </c>
      <c r="B47" s="201"/>
      <c r="C47" s="201"/>
      <c r="D47" s="202"/>
      <c r="E47" s="439"/>
      <c r="F47" s="440"/>
      <c r="G47" s="230">
        <v>0.01</v>
      </c>
      <c r="H47" s="231"/>
      <c r="I47" s="153">
        <f t="shared" si="6"/>
        <v>0</v>
      </c>
      <c r="J47" s="154"/>
      <c r="K47" s="232"/>
      <c r="L47" s="233"/>
      <c r="M47" s="157"/>
      <c r="N47" s="157"/>
    </row>
    <row r="48" spans="1:14" ht="23.1" customHeight="1">
      <c r="A48" s="201" t="s">
        <v>339</v>
      </c>
      <c r="B48" s="201"/>
      <c r="C48" s="201"/>
      <c r="D48" s="202"/>
      <c r="E48" s="439"/>
      <c r="F48" s="440"/>
      <c r="G48" s="230">
        <v>0.01</v>
      </c>
      <c r="H48" s="231"/>
      <c r="I48" s="153">
        <f t="shared" si="6"/>
        <v>0</v>
      </c>
      <c r="J48" s="154"/>
      <c r="K48" s="232"/>
      <c r="L48" s="233"/>
      <c r="M48" s="229">
        <f>$M$8*K48</f>
        <v>0</v>
      </c>
      <c r="N48" s="229"/>
    </row>
    <row r="49" spans="1:18" ht="23.1" customHeight="1">
      <c r="A49" s="201" t="s">
        <v>255</v>
      </c>
      <c r="B49" s="201"/>
      <c r="C49" s="201"/>
      <c r="D49" s="202"/>
      <c r="E49" s="439"/>
      <c r="F49" s="440"/>
      <c r="G49" s="230">
        <v>0.02</v>
      </c>
      <c r="H49" s="231"/>
      <c r="I49" s="153">
        <f t="shared" si="6"/>
        <v>0</v>
      </c>
      <c r="J49" s="154"/>
      <c r="K49" s="232"/>
      <c r="L49" s="233"/>
      <c r="M49" s="229">
        <f t="shared" si="7"/>
        <v>0</v>
      </c>
      <c r="N49" s="229"/>
    </row>
    <row r="50" spans="1:18" ht="23.1" customHeight="1">
      <c r="A50" s="241" t="s">
        <v>260</v>
      </c>
      <c r="B50" s="241"/>
      <c r="C50" s="241"/>
      <c r="D50" s="241"/>
      <c r="E50" s="456"/>
      <c r="F50" s="457"/>
      <c r="G50" s="246"/>
      <c r="H50" s="246"/>
      <c r="I50" s="244">
        <f t="shared" si="6"/>
        <v>0</v>
      </c>
      <c r="J50" s="245"/>
      <c r="K50" s="246"/>
      <c r="L50" s="246"/>
      <c r="M50" s="229">
        <f t="shared" si="7"/>
        <v>0</v>
      </c>
      <c r="N50" s="229"/>
    </row>
    <row r="51" spans="1:18" ht="23.1" customHeight="1">
      <c r="A51" s="201" t="s">
        <v>256</v>
      </c>
      <c r="B51" s="201"/>
      <c r="C51" s="201"/>
      <c r="D51" s="202"/>
      <c r="E51" s="158"/>
      <c r="F51" s="159"/>
      <c r="G51" s="230">
        <v>0.01</v>
      </c>
      <c r="H51" s="231"/>
      <c r="I51" s="153"/>
      <c r="J51" s="154"/>
      <c r="K51" s="232"/>
      <c r="L51" s="233"/>
      <c r="M51" s="157"/>
      <c r="N51" s="157"/>
    </row>
    <row r="52" spans="1:18" ht="23.1" customHeight="1">
      <c r="A52" s="201" t="s">
        <v>321</v>
      </c>
      <c r="B52" s="201"/>
      <c r="C52" s="201"/>
      <c r="D52" s="202"/>
      <c r="E52" s="158"/>
      <c r="F52" s="159"/>
      <c r="G52" s="230">
        <v>5.0000000000000001E-3</v>
      </c>
      <c r="H52" s="231"/>
      <c r="I52" s="153"/>
      <c r="J52" s="154"/>
      <c r="K52" s="232"/>
      <c r="L52" s="233"/>
      <c r="M52" s="157"/>
      <c r="N52" s="157"/>
    </row>
    <row r="53" spans="1:18" ht="23.1" customHeight="1">
      <c r="A53" s="201" t="s">
        <v>322</v>
      </c>
      <c r="B53" s="201"/>
      <c r="C53" s="201"/>
      <c r="D53" s="202"/>
      <c r="E53" s="158"/>
      <c r="F53" s="159"/>
      <c r="G53" s="230">
        <v>5.0000000000000001E-3</v>
      </c>
      <c r="H53" s="231"/>
      <c r="I53" s="153"/>
      <c r="J53" s="154"/>
      <c r="K53" s="232"/>
      <c r="L53" s="233"/>
      <c r="M53" s="157"/>
      <c r="N53" s="157"/>
    </row>
    <row r="54" spans="1:18" ht="23.1" customHeight="1">
      <c r="A54" s="201" t="s">
        <v>257</v>
      </c>
      <c r="B54" s="201"/>
      <c r="C54" s="201"/>
      <c r="D54" s="202"/>
      <c r="E54" s="158"/>
      <c r="F54" s="159"/>
      <c r="G54" s="230">
        <v>0.01</v>
      </c>
      <c r="H54" s="231"/>
      <c r="I54" s="153"/>
      <c r="J54" s="154"/>
      <c r="K54" s="232"/>
      <c r="L54" s="233"/>
      <c r="M54" s="157"/>
      <c r="N54" s="157"/>
    </row>
    <row r="55" spans="1:18" ht="23.1" customHeight="1">
      <c r="A55" s="201" t="s">
        <v>258</v>
      </c>
      <c r="B55" s="201"/>
      <c r="C55" s="201"/>
      <c r="D55" s="202"/>
      <c r="E55" s="158"/>
      <c r="F55" s="159"/>
      <c r="G55" s="230">
        <v>5.0000000000000001E-3</v>
      </c>
      <c r="H55" s="231"/>
      <c r="I55" s="153"/>
      <c r="J55" s="154"/>
      <c r="K55" s="232"/>
      <c r="L55" s="233"/>
      <c r="M55" s="157"/>
      <c r="N55" s="157"/>
    </row>
    <row r="56" spans="1:18" ht="23.1" customHeight="1">
      <c r="A56" s="201" t="s">
        <v>259</v>
      </c>
      <c r="B56" s="201"/>
      <c r="C56" s="201"/>
      <c r="D56" s="202"/>
      <c r="E56" s="158"/>
      <c r="F56" s="159"/>
      <c r="G56" s="230">
        <v>0.01</v>
      </c>
      <c r="H56" s="231"/>
      <c r="I56" s="153"/>
      <c r="J56" s="154"/>
      <c r="K56" s="232"/>
      <c r="L56" s="233"/>
      <c r="M56" s="157"/>
      <c r="N56" s="157"/>
    </row>
    <row r="57" spans="1:18" ht="23.1" customHeight="1">
      <c r="A57" s="203" t="s">
        <v>101</v>
      </c>
      <c r="B57" s="203"/>
      <c r="C57" s="203"/>
      <c r="D57" s="204"/>
      <c r="E57" s="439"/>
      <c r="F57" s="440"/>
      <c r="G57" s="250"/>
      <c r="H57" s="250"/>
      <c r="I57" s="242">
        <f t="shared" si="6"/>
        <v>0</v>
      </c>
      <c r="J57" s="243"/>
      <c r="K57" s="227"/>
      <c r="L57" s="227"/>
      <c r="M57" s="229">
        <f t="shared" si="7"/>
        <v>0</v>
      </c>
      <c r="N57" s="229"/>
    </row>
    <row r="58" spans="1:18" ht="6" customHeight="1">
      <c r="A58" s="47"/>
      <c r="B58" s="48"/>
      <c r="C58" s="48"/>
      <c r="D58" s="48"/>
      <c r="E58" s="48"/>
      <c r="F58" s="48"/>
      <c r="G58" s="48"/>
      <c r="H58" s="48"/>
      <c r="I58" s="106"/>
      <c r="J58" s="106"/>
      <c r="K58" s="49"/>
      <c r="L58" s="49"/>
      <c r="M58" s="106"/>
      <c r="N58" s="106"/>
      <c r="O58" s="48"/>
      <c r="P58" s="50"/>
      <c r="Q58" s="50"/>
      <c r="R58" s="50"/>
    </row>
    <row r="59" spans="1:18" ht="114.95" customHeight="1">
      <c r="A59" s="253" t="s">
        <v>92</v>
      </c>
      <c r="B59" s="253"/>
      <c r="C59" s="253"/>
      <c r="D59" s="253"/>
      <c r="E59" s="282"/>
      <c r="F59" s="282"/>
      <c r="G59" s="282"/>
      <c r="H59" s="282"/>
      <c r="I59" s="282"/>
      <c r="J59" s="282"/>
      <c r="K59" s="282"/>
      <c r="L59" s="282"/>
      <c r="M59" s="282"/>
      <c r="N59" s="282"/>
      <c r="O59" s="48"/>
      <c r="P59" s="50"/>
      <c r="Q59" s="50"/>
      <c r="R59" s="50"/>
    </row>
    <row r="60" spans="1:18" ht="9.9499999999999993" customHeight="1">
      <c r="A60" s="47"/>
      <c r="B60" s="48"/>
      <c r="C60" s="48"/>
      <c r="D60" s="48"/>
      <c r="E60" s="48"/>
      <c r="F60" s="48"/>
      <c r="G60" s="48"/>
      <c r="H60" s="48"/>
      <c r="I60" s="106"/>
      <c r="J60" s="106"/>
      <c r="K60" s="49"/>
      <c r="L60" s="49"/>
      <c r="M60" s="106"/>
      <c r="N60" s="106"/>
      <c r="O60" s="48"/>
      <c r="P60" s="50"/>
      <c r="Q60" s="50"/>
      <c r="R60" s="50"/>
    </row>
    <row r="61" spans="1:18" ht="23.1" customHeight="1">
      <c r="A61" s="216" t="s">
        <v>49</v>
      </c>
      <c r="B61" s="216"/>
      <c r="C61" s="216"/>
      <c r="D61" s="216"/>
      <c r="E61" s="217" t="s">
        <v>319</v>
      </c>
      <c r="F61" s="217"/>
      <c r="G61" s="342">
        <f>SUM(G63:J77)</f>
        <v>0.15</v>
      </c>
      <c r="H61" s="342"/>
      <c r="I61" s="342">
        <f>$M$8*G61</f>
        <v>0</v>
      </c>
      <c r="J61" s="342"/>
      <c r="K61" s="342">
        <f>SUM(K63:L78)</f>
        <v>0</v>
      </c>
      <c r="L61" s="342"/>
      <c r="M61" s="228">
        <f>$M$8*K61</f>
        <v>0</v>
      </c>
      <c r="N61" s="228"/>
    </row>
    <row r="62" spans="1:18" ht="6" customHeight="1">
      <c r="A62" s="39"/>
      <c r="B62" s="40"/>
      <c r="C62" s="40"/>
      <c r="D62" s="40"/>
      <c r="E62" s="40"/>
      <c r="F62" s="40"/>
      <c r="G62" s="40"/>
      <c r="H62" s="40"/>
      <c r="I62" s="105"/>
      <c r="J62" s="105"/>
      <c r="K62" s="41"/>
      <c r="L62" s="41"/>
      <c r="M62" s="105"/>
    </row>
    <row r="63" spans="1:18" ht="23.1" customHeight="1">
      <c r="A63" s="201" t="s">
        <v>261</v>
      </c>
      <c r="B63" s="201"/>
      <c r="C63" s="201"/>
      <c r="D63" s="201"/>
      <c r="E63" s="439"/>
      <c r="F63" s="440"/>
      <c r="G63" s="250">
        <v>0.01</v>
      </c>
      <c r="H63" s="250"/>
      <c r="I63" s="242">
        <f t="shared" ref="I63:I78" si="8">$M$8*G63</f>
        <v>0</v>
      </c>
      <c r="J63" s="243"/>
      <c r="K63" s="227"/>
      <c r="L63" s="227"/>
      <c r="M63" s="229">
        <f t="shared" ref="M63:M78" si="9">$M$8*K63</f>
        <v>0</v>
      </c>
      <c r="N63" s="229"/>
    </row>
    <row r="64" spans="1:18" ht="23.1" customHeight="1">
      <c r="A64" s="201" t="s">
        <v>262</v>
      </c>
      <c r="B64" s="201"/>
      <c r="C64" s="201"/>
      <c r="D64" s="201"/>
      <c r="E64" s="439"/>
      <c r="F64" s="440"/>
      <c r="G64" s="250">
        <v>0.01</v>
      </c>
      <c r="H64" s="250"/>
      <c r="I64" s="242">
        <f t="shared" si="8"/>
        <v>0</v>
      </c>
      <c r="J64" s="243"/>
      <c r="K64" s="227"/>
      <c r="L64" s="227"/>
      <c r="M64" s="229">
        <f t="shared" si="9"/>
        <v>0</v>
      </c>
      <c r="N64" s="229"/>
    </row>
    <row r="65" spans="1:18" ht="23.1" customHeight="1">
      <c r="A65" s="201" t="s">
        <v>263</v>
      </c>
      <c r="B65" s="201"/>
      <c r="C65" s="201"/>
      <c r="D65" s="201"/>
      <c r="E65" s="439"/>
      <c r="F65" s="440"/>
      <c r="G65" s="250">
        <v>0.01</v>
      </c>
      <c r="H65" s="250"/>
      <c r="I65" s="242">
        <f t="shared" si="8"/>
        <v>0</v>
      </c>
      <c r="J65" s="243"/>
      <c r="K65" s="227"/>
      <c r="L65" s="227"/>
      <c r="M65" s="229">
        <f t="shared" si="9"/>
        <v>0</v>
      </c>
      <c r="N65" s="229"/>
    </row>
    <row r="66" spans="1:18" ht="23.1" customHeight="1">
      <c r="A66" s="201" t="s">
        <v>328</v>
      </c>
      <c r="B66" s="201"/>
      <c r="C66" s="201"/>
      <c r="D66" s="202"/>
      <c r="E66" s="158"/>
      <c r="F66" s="159"/>
      <c r="G66" s="250">
        <v>0.01</v>
      </c>
      <c r="H66" s="250"/>
      <c r="I66" s="153"/>
      <c r="J66" s="154"/>
      <c r="K66" s="232"/>
      <c r="L66" s="233"/>
      <c r="M66" s="157"/>
      <c r="N66" s="157"/>
    </row>
    <row r="67" spans="1:18" ht="23.1" customHeight="1">
      <c r="A67" s="241" t="s">
        <v>267</v>
      </c>
      <c r="B67" s="241"/>
      <c r="C67" s="241"/>
      <c r="D67" s="241"/>
      <c r="E67" s="241"/>
      <c r="F67" s="336"/>
      <c r="G67" s="230"/>
      <c r="H67" s="231"/>
      <c r="I67" s="153"/>
      <c r="J67" s="154"/>
      <c r="K67" s="230"/>
      <c r="L67" s="231"/>
      <c r="M67" s="157"/>
      <c r="N67" s="157"/>
    </row>
    <row r="68" spans="1:18" ht="23.1" customHeight="1">
      <c r="A68" s="145" t="s">
        <v>265</v>
      </c>
      <c r="B68" s="145"/>
      <c r="C68" s="145"/>
      <c r="D68" s="145"/>
      <c r="E68" s="158"/>
      <c r="F68" s="159"/>
      <c r="G68" s="250">
        <v>0.01</v>
      </c>
      <c r="H68" s="250"/>
      <c r="I68" s="153"/>
      <c r="J68" s="154"/>
      <c r="K68" s="227"/>
      <c r="L68" s="227"/>
      <c r="M68" s="157"/>
      <c r="N68" s="157"/>
    </row>
    <row r="69" spans="1:18" ht="23.1" customHeight="1">
      <c r="A69" s="201" t="s">
        <v>266</v>
      </c>
      <c r="B69" s="201"/>
      <c r="C69" s="201"/>
      <c r="D69" s="202"/>
      <c r="E69" s="158"/>
      <c r="F69" s="159"/>
      <c r="G69" s="250">
        <v>0.01</v>
      </c>
      <c r="H69" s="250"/>
      <c r="I69" s="153"/>
      <c r="J69" s="154"/>
      <c r="K69" s="227"/>
      <c r="L69" s="227"/>
      <c r="M69" s="157"/>
      <c r="N69" s="157"/>
    </row>
    <row r="70" spans="1:18" ht="23.1" customHeight="1">
      <c r="A70" s="145" t="s">
        <v>268</v>
      </c>
      <c r="B70" s="145"/>
      <c r="C70" s="145"/>
      <c r="D70" s="145"/>
      <c r="E70" s="158"/>
      <c r="F70" s="159"/>
      <c r="G70" s="250">
        <v>0.01</v>
      </c>
      <c r="H70" s="250"/>
      <c r="I70" s="153"/>
      <c r="J70" s="154"/>
      <c r="K70" s="227"/>
      <c r="L70" s="227"/>
      <c r="M70" s="157"/>
      <c r="N70" s="157"/>
    </row>
    <row r="71" spans="1:18" ht="23.1" customHeight="1">
      <c r="A71" s="145" t="s">
        <v>269</v>
      </c>
      <c r="B71" s="145"/>
      <c r="C71" s="145"/>
      <c r="D71" s="145"/>
      <c r="E71" s="158"/>
      <c r="F71" s="159"/>
      <c r="G71" s="250">
        <v>0.01</v>
      </c>
      <c r="H71" s="250"/>
      <c r="I71" s="153"/>
      <c r="J71" s="154"/>
      <c r="K71" s="227"/>
      <c r="L71" s="227"/>
      <c r="M71" s="157"/>
      <c r="N71" s="157"/>
    </row>
    <row r="72" spans="1:18" ht="23.1" customHeight="1">
      <c r="A72" s="201" t="s">
        <v>270</v>
      </c>
      <c r="B72" s="201"/>
      <c r="C72" s="201"/>
      <c r="D72" s="202"/>
      <c r="E72" s="158"/>
      <c r="F72" s="159"/>
      <c r="G72" s="250">
        <v>0.01</v>
      </c>
      <c r="H72" s="250"/>
      <c r="I72" s="153"/>
      <c r="J72" s="154"/>
      <c r="K72" s="227"/>
      <c r="L72" s="227"/>
      <c r="M72" s="157"/>
      <c r="N72" s="157"/>
    </row>
    <row r="73" spans="1:18" ht="23.1" customHeight="1">
      <c r="A73" s="201" t="s">
        <v>271</v>
      </c>
      <c r="B73" s="201"/>
      <c r="C73" s="201"/>
      <c r="D73" s="202"/>
      <c r="E73" s="158"/>
      <c r="F73" s="159"/>
      <c r="G73" s="250">
        <v>0.01</v>
      </c>
      <c r="H73" s="250"/>
      <c r="I73" s="153"/>
      <c r="J73" s="154"/>
      <c r="K73" s="227"/>
      <c r="L73" s="227"/>
      <c r="M73" s="157"/>
      <c r="N73" s="157"/>
    </row>
    <row r="74" spans="1:18" ht="23.1" customHeight="1">
      <c r="A74" s="241" t="s">
        <v>272</v>
      </c>
      <c r="B74" s="241"/>
      <c r="C74" s="241"/>
      <c r="D74" s="336"/>
      <c r="E74" s="149"/>
      <c r="F74" s="150"/>
      <c r="G74" s="230"/>
      <c r="H74" s="231"/>
      <c r="I74" s="153"/>
      <c r="J74" s="154"/>
      <c r="K74" s="230"/>
      <c r="L74" s="231"/>
      <c r="M74" s="157"/>
      <c r="N74" s="157"/>
    </row>
    <row r="75" spans="1:18" ht="23.1" customHeight="1">
      <c r="A75" s="201" t="s">
        <v>273</v>
      </c>
      <c r="B75" s="201"/>
      <c r="C75" s="201"/>
      <c r="D75" s="202"/>
      <c r="E75" s="158"/>
      <c r="F75" s="159"/>
      <c r="G75" s="250">
        <v>0.02</v>
      </c>
      <c r="H75" s="250"/>
      <c r="I75" s="153"/>
      <c r="J75" s="154"/>
      <c r="K75" s="232"/>
      <c r="L75" s="233"/>
      <c r="M75" s="157"/>
      <c r="N75" s="157"/>
    </row>
    <row r="76" spans="1:18" ht="23.1" customHeight="1">
      <c r="A76" s="201" t="s">
        <v>99</v>
      </c>
      <c r="B76" s="201"/>
      <c r="C76" s="201"/>
      <c r="D76" s="202"/>
      <c r="E76" s="158"/>
      <c r="F76" s="159"/>
      <c r="G76" s="250">
        <v>0.02</v>
      </c>
      <c r="H76" s="250"/>
      <c r="I76" s="242">
        <f t="shared" ref="I76:I77" si="10">$M$8*G76</f>
        <v>0</v>
      </c>
      <c r="J76" s="243"/>
      <c r="K76" s="227"/>
      <c r="L76" s="227"/>
      <c r="M76" s="157"/>
      <c r="N76" s="157"/>
    </row>
    <row r="77" spans="1:18" ht="23.1" customHeight="1">
      <c r="A77" s="201" t="s">
        <v>100</v>
      </c>
      <c r="B77" s="201"/>
      <c r="C77" s="201"/>
      <c r="D77" s="202"/>
      <c r="E77" s="158"/>
      <c r="F77" s="159"/>
      <c r="G77" s="250">
        <v>0.01</v>
      </c>
      <c r="H77" s="250"/>
      <c r="I77" s="242">
        <f t="shared" si="10"/>
        <v>0</v>
      </c>
      <c r="J77" s="243"/>
      <c r="K77" s="227"/>
      <c r="L77" s="227"/>
      <c r="M77" s="157"/>
      <c r="N77" s="157"/>
    </row>
    <row r="78" spans="1:18" ht="23.1" customHeight="1">
      <c r="A78" s="203" t="s">
        <v>101</v>
      </c>
      <c r="B78" s="203"/>
      <c r="C78" s="203"/>
      <c r="D78" s="204"/>
      <c r="E78" s="439"/>
      <c r="F78" s="440"/>
      <c r="G78" s="250"/>
      <c r="H78" s="250"/>
      <c r="I78" s="242">
        <f t="shared" si="8"/>
        <v>0</v>
      </c>
      <c r="J78" s="243"/>
      <c r="K78" s="227"/>
      <c r="L78" s="227"/>
      <c r="M78" s="229">
        <f t="shared" si="9"/>
        <v>0</v>
      </c>
      <c r="N78" s="229"/>
    </row>
    <row r="79" spans="1:18" ht="8.1" customHeight="1">
      <c r="A79" s="47"/>
      <c r="B79" s="48"/>
      <c r="C79" s="48"/>
      <c r="D79" s="48"/>
      <c r="E79" s="48"/>
      <c r="F79" s="48"/>
      <c r="G79" s="48"/>
      <c r="H79" s="48"/>
      <c r="I79" s="106"/>
      <c r="J79" s="106"/>
      <c r="K79" s="49"/>
      <c r="L79" s="49"/>
      <c r="M79" s="106"/>
      <c r="N79" s="106"/>
      <c r="O79" s="48"/>
      <c r="P79" s="50"/>
      <c r="Q79" s="50"/>
      <c r="R79" s="50"/>
    </row>
    <row r="80" spans="1:18" ht="78.95" customHeight="1">
      <c r="A80" s="253" t="s">
        <v>92</v>
      </c>
      <c r="B80" s="253"/>
      <c r="C80" s="253"/>
      <c r="D80" s="253"/>
      <c r="E80" s="282"/>
      <c r="F80" s="282"/>
      <c r="G80" s="282"/>
      <c r="H80" s="282"/>
      <c r="I80" s="282"/>
      <c r="J80" s="282"/>
      <c r="K80" s="282"/>
      <c r="L80" s="282"/>
      <c r="M80" s="282"/>
      <c r="N80" s="282"/>
      <c r="O80" s="48"/>
      <c r="P80" s="50"/>
      <c r="Q80" s="50"/>
      <c r="R80" s="50"/>
    </row>
    <row r="81" spans="1:19" ht="9.9499999999999993" customHeight="1">
      <c r="A81" s="47"/>
      <c r="B81" s="48"/>
      <c r="C81" s="48"/>
      <c r="D81" s="48"/>
      <c r="E81" s="48"/>
      <c r="F81" s="48"/>
      <c r="G81" s="48"/>
      <c r="H81" s="48"/>
      <c r="I81" s="106"/>
      <c r="J81" s="106"/>
      <c r="K81" s="49"/>
      <c r="L81" s="49"/>
      <c r="M81" s="106"/>
      <c r="N81" s="106"/>
      <c r="O81" s="48"/>
      <c r="P81" s="50"/>
      <c r="Q81" s="50"/>
      <c r="R81" s="50"/>
    </row>
    <row r="82" spans="1:19" ht="23.1" customHeight="1">
      <c r="A82" s="216" t="s">
        <v>56</v>
      </c>
      <c r="B82" s="216"/>
      <c r="C82" s="216"/>
      <c r="D82" s="216"/>
      <c r="E82" s="217"/>
      <c r="F82" s="217"/>
      <c r="G82" s="342">
        <f>SUM(G84:J97)</f>
        <v>0.10999999999999999</v>
      </c>
      <c r="H82" s="342"/>
      <c r="I82" s="228">
        <f>$M$8*G82</f>
        <v>0</v>
      </c>
      <c r="J82" s="228"/>
      <c r="K82" s="342">
        <f>SUM(K84:L98)</f>
        <v>0</v>
      </c>
      <c r="L82" s="342"/>
      <c r="M82" s="228">
        <f>$M$8*K82</f>
        <v>0</v>
      </c>
      <c r="N82" s="228"/>
    </row>
    <row r="83" spans="1:19" ht="5.0999999999999996" customHeight="1">
      <c r="A83" s="39"/>
      <c r="B83" s="40"/>
      <c r="C83" s="40"/>
      <c r="D83" s="40"/>
      <c r="E83" s="40"/>
      <c r="F83" s="40"/>
      <c r="G83" s="40"/>
      <c r="H83" s="40"/>
      <c r="I83" s="105"/>
      <c r="J83" s="105"/>
      <c r="K83" s="41"/>
      <c r="L83" s="41"/>
      <c r="M83" s="105"/>
    </row>
    <row r="84" spans="1:19" ht="23.1" customHeight="1">
      <c r="A84" s="241" t="s">
        <v>58</v>
      </c>
      <c r="B84" s="241"/>
      <c r="C84" s="241"/>
      <c r="D84" s="336"/>
      <c r="E84" s="425"/>
      <c r="F84" s="426"/>
      <c r="G84" s="250"/>
      <c r="H84" s="250"/>
      <c r="I84" s="242">
        <f>$M$8*G84</f>
        <v>0</v>
      </c>
      <c r="J84" s="243"/>
      <c r="K84" s="250"/>
      <c r="L84" s="250"/>
      <c r="M84" s="229">
        <f>$M$8*K84</f>
        <v>0</v>
      </c>
      <c r="N84" s="229"/>
    </row>
    <row r="85" spans="1:19" ht="23.1" customHeight="1">
      <c r="A85" s="201" t="s">
        <v>340</v>
      </c>
      <c r="B85" s="201"/>
      <c r="C85" s="201"/>
      <c r="D85" s="202"/>
      <c r="E85" s="158"/>
      <c r="F85" s="159"/>
      <c r="G85" s="250">
        <v>0.01</v>
      </c>
      <c r="H85" s="250"/>
      <c r="I85" s="153"/>
      <c r="J85" s="154"/>
      <c r="K85" s="232"/>
      <c r="L85" s="233"/>
      <c r="M85" s="157"/>
      <c r="N85" s="157"/>
    </row>
    <row r="86" spans="1:19" ht="23.1" customHeight="1">
      <c r="A86" s="201" t="s">
        <v>275</v>
      </c>
      <c r="B86" s="201"/>
      <c r="C86" s="201"/>
      <c r="D86" s="202"/>
      <c r="E86" s="158"/>
      <c r="F86" s="159"/>
      <c r="G86" s="250">
        <v>0.01</v>
      </c>
      <c r="H86" s="250"/>
      <c r="I86" s="153"/>
      <c r="J86" s="154"/>
      <c r="K86" s="232"/>
      <c r="L86" s="233"/>
      <c r="M86" s="157"/>
      <c r="N86" s="157"/>
    </row>
    <row r="87" spans="1:19" ht="23.1" customHeight="1">
      <c r="A87" s="201" t="s">
        <v>276</v>
      </c>
      <c r="B87" s="201"/>
      <c r="C87" s="201"/>
      <c r="D87" s="202"/>
      <c r="E87" s="158"/>
      <c r="F87" s="159"/>
      <c r="G87" s="250">
        <v>0.01</v>
      </c>
      <c r="H87" s="250"/>
      <c r="I87" s="153"/>
      <c r="J87" s="154"/>
      <c r="K87" s="232"/>
      <c r="L87" s="233"/>
      <c r="M87" s="157"/>
      <c r="N87" s="157"/>
    </row>
    <row r="88" spans="1:19" ht="23.1" customHeight="1">
      <c r="A88" s="201" t="s">
        <v>325</v>
      </c>
      <c r="B88" s="201"/>
      <c r="C88" s="201"/>
      <c r="D88" s="202"/>
      <c r="E88" s="158"/>
      <c r="F88" s="159"/>
      <c r="G88" s="250">
        <v>0.01</v>
      </c>
      <c r="H88" s="250"/>
      <c r="I88" s="153"/>
      <c r="J88" s="154"/>
      <c r="K88" s="232"/>
      <c r="L88" s="233"/>
      <c r="M88" s="157"/>
      <c r="N88" s="157"/>
    </row>
    <row r="89" spans="1:19" ht="23.1" customHeight="1">
      <c r="A89" s="241" t="s">
        <v>59</v>
      </c>
      <c r="B89" s="241"/>
      <c r="C89" s="241"/>
      <c r="D89" s="336"/>
      <c r="E89" s="425"/>
      <c r="F89" s="426"/>
      <c r="G89" s="250"/>
      <c r="H89" s="250"/>
      <c r="I89" s="242">
        <f>$M$8*G89</f>
        <v>0</v>
      </c>
      <c r="J89" s="243"/>
      <c r="K89" s="250"/>
      <c r="L89" s="250"/>
      <c r="M89" s="229">
        <f>$M$8*K89</f>
        <v>0</v>
      </c>
      <c r="N89" s="229"/>
    </row>
    <row r="90" spans="1:19" s="40" customFormat="1" ht="23.1" customHeight="1">
      <c r="A90" s="201" t="s">
        <v>277</v>
      </c>
      <c r="B90" s="201"/>
      <c r="C90" s="201"/>
      <c r="D90" s="202"/>
      <c r="E90" s="439"/>
      <c r="F90" s="440"/>
      <c r="G90" s="250">
        <v>0.01</v>
      </c>
      <c r="H90" s="250"/>
      <c r="I90" s="242">
        <f>$M$8*G90</f>
        <v>0</v>
      </c>
      <c r="J90" s="243"/>
      <c r="K90" s="232"/>
      <c r="L90" s="233"/>
      <c r="M90" s="229">
        <f>$M$8*K90</f>
        <v>0</v>
      </c>
      <c r="N90" s="229"/>
      <c r="P90" s="43"/>
      <c r="Q90" s="43"/>
      <c r="R90" s="43"/>
      <c r="S90" s="43"/>
    </row>
    <row r="91" spans="1:19" s="40" customFormat="1" ht="23.1" customHeight="1">
      <c r="A91" s="201" t="s">
        <v>323</v>
      </c>
      <c r="B91" s="201"/>
      <c r="C91" s="201"/>
      <c r="D91" s="202"/>
      <c r="E91" s="158"/>
      <c r="F91" s="159"/>
      <c r="G91" s="250">
        <v>0.01</v>
      </c>
      <c r="H91" s="250"/>
      <c r="I91" s="153"/>
      <c r="J91" s="154"/>
      <c r="K91" s="232"/>
      <c r="L91" s="233"/>
      <c r="M91" s="157"/>
      <c r="N91" s="157"/>
      <c r="P91" s="43"/>
      <c r="Q91" s="43"/>
      <c r="R91" s="43"/>
      <c r="S91" s="43"/>
    </row>
    <row r="92" spans="1:19" s="40" customFormat="1" ht="23.1" customHeight="1">
      <c r="A92" s="155" t="s">
        <v>210</v>
      </c>
      <c r="B92" s="155"/>
      <c r="C92" s="155"/>
      <c r="D92" s="156"/>
      <c r="E92" s="425"/>
      <c r="F92" s="426"/>
      <c r="G92" s="250"/>
      <c r="H92" s="250"/>
      <c r="I92" s="242">
        <f>$M$8*G92</f>
        <v>0</v>
      </c>
      <c r="J92" s="243"/>
      <c r="K92" s="250"/>
      <c r="L92" s="250"/>
      <c r="M92" s="157"/>
      <c r="N92" s="157"/>
      <c r="P92" s="43"/>
      <c r="Q92" s="43"/>
      <c r="R92" s="43"/>
      <c r="S92" s="43"/>
    </row>
    <row r="93" spans="1:19" s="40" customFormat="1" ht="23.1" customHeight="1">
      <c r="A93" s="201" t="s">
        <v>283</v>
      </c>
      <c r="B93" s="201"/>
      <c r="C93" s="201"/>
      <c r="D93" s="202"/>
      <c r="E93" s="158"/>
      <c r="F93" s="159"/>
      <c r="G93" s="250">
        <v>0.01</v>
      </c>
      <c r="H93" s="250"/>
      <c r="I93" s="153"/>
      <c r="J93" s="154"/>
      <c r="K93" s="232"/>
      <c r="L93" s="233"/>
      <c r="M93" s="157"/>
      <c r="N93" s="157"/>
      <c r="P93" s="43"/>
      <c r="Q93" s="43"/>
      <c r="R93" s="43"/>
      <c r="S93" s="43"/>
    </row>
    <row r="94" spans="1:19" s="40" customFormat="1" ht="23.1" customHeight="1">
      <c r="A94" s="145" t="s">
        <v>279</v>
      </c>
      <c r="B94" s="145"/>
      <c r="C94" s="145"/>
      <c r="D94" s="146"/>
      <c r="E94" s="158"/>
      <c r="F94" s="159"/>
      <c r="G94" s="250">
        <v>0.01</v>
      </c>
      <c r="H94" s="250"/>
      <c r="I94" s="153"/>
      <c r="J94" s="154"/>
      <c r="K94" s="232"/>
      <c r="L94" s="233"/>
      <c r="M94" s="157"/>
      <c r="N94" s="157"/>
      <c r="P94" s="43"/>
      <c r="Q94" s="43"/>
      <c r="R94" s="43"/>
      <c r="S94" s="43"/>
    </row>
    <row r="95" spans="1:19" s="40" customFormat="1" ht="23.1" customHeight="1">
      <c r="A95" s="201" t="s">
        <v>280</v>
      </c>
      <c r="B95" s="201"/>
      <c r="C95" s="201"/>
      <c r="D95" s="202"/>
      <c r="E95" s="439"/>
      <c r="F95" s="440"/>
      <c r="G95" s="250">
        <v>0.01</v>
      </c>
      <c r="H95" s="250"/>
      <c r="I95" s="242">
        <f>$M$8*G95</f>
        <v>0</v>
      </c>
      <c r="J95" s="243"/>
      <c r="K95" s="232"/>
      <c r="L95" s="233"/>
      <c r="M95" s="229">
        <f>$M$8*K95</f>
        <v>0</v>
      </c>
      <c r="N95" s="229"/>
      <c r="P95" s="43"/>
      <c r="Q95" s="43"/>
      <c r="R95" s="43"/>
      <c r="S95" s="43"/>
    </row>
    <row r="96" spans="1:19" s="40" customFormat="1" ht="23.1" customHeight="1">
      <c r="A96" s="145" t="s">
        <v>281</v>
      </c>
      <c r="B96" s="145"/>
      <c r="C96" s="145"/>
      <c r="D96" s="146"/>
      <c r="E96" s="158"/>
      <c r="F96" s="159"/>
      <c r="G96" s="250">
        <v>0.01</v>
      </c>
      <c r="H96" s="250"/>
      <c r="I96" s="153"/>
      <c r="J96" s="154"/>
      <c r="K96" s="232"/>
      <c r="L96" s="233"/>
      <c r="M96" s="157"/>
      <c r="N96" s="157"/>
      <c r="P96" s="43"/>
      <c r="Q96" s="43"/>
      <c r="R96" s="43"/>
      <c r="S96" s="43"/>
    </row>
    <row r="97" spans="1:19" s="40" customFormat="1" ht="23.1" customHeight="1">
      <c r="A97" s="201" t="s">
        <v>282</v>
      </c>
      <c r="B97" s="201"/>
      <c r="C97" s="201"/>
      <c r="D97" s="202"/>
      <c r="E97" s="158"/>
      <c r="F97" s="159"/>
      <c r="G97" s="250">
        <v>0.01</v>
      </c>
      <c r="H97" s="250"/>
      <c r="I97" s="153"/>
      <c r="J97" s="154"/>
      <c r="K97" s="232"/>
      <c r="L97" s="233"/>
      <c r="M97" s="157"/>
      <c r="N97" s="157"/>
      <c r="P97" s="43"/>
      <c r="Q97" s="43"/>
      <c r="R97" s="43"/>
      <c r="S97" s="43"/>
    </row>
    <row r="98" spans="1:19" s="40" customFormat="1" ht="23.1" customHeight="1">
      <c r="A98" s="203" t="s">
        <v>101</v>
      </c>
      <c r="B98" s="203"/>
      <c r="C98" s="203"/>
      <c r="D98" s="204"/>
      <c r="E98" s="439"/>
      <c r="F98" s="440"/>
      <c r="G98" s="250"/>
      <c r="H98" s="250"/>
      <c r="I98" s="242">
        <f>$M$8*G98</f>
        <v>0</v>
      </c>
      <c r="J98" s="243"/>
      <c r="K98" s="227"/>
      <c r="L98" s="227"/>
      <c r="M98" s="229">
        <f>$M$8*K98</f>
        <v>0</v>
      </c>
      <c r="N98" s="229"/>
      <c r="P98" s="43"/>
      <c r="Q98" s="43"/>
      <c r="R98" s="43"/>
      <c r="S98" s="43"/>
    </row>
    <row r="99" spans="1:19" s="40" customFormat="1" ht="6" customHeight="1">
      <c r="A99" s="39"/>
      <c r="E99" s="48"/>
      <c r="F99" s="48"/>
      <c r="G99" s="48"/>
      <c r="H99" s="48"/>
      <c r="I99" s="106"/>
      <c r="J99" s="106"/>
      <c r="K99" s="49"/>
      <c r="L99" s="49"/>
      <c r="M99" s="106"/>
      <c r="N99" s="106"/>
      <c r="P99" s="43"/>
      <c r="Q99" s="43"/>
      <c r="R99" s="43"/>
      <c r="S99" s="43"/>
    </row>
    <row r="100" spans="1:19" s="40" customFormat="1" ht="69.95" customHeight="1">
      <c r="A100" s="253" t="s">
        <v>92</v>
      </c>
      <c r="B100" s="253"/>
      <c r="C100" s="253"/>
      <c r="D100" s="253"/>
      <c r="E100" s="282"/>
      <c r="F100" s="282"/>
      <c r="G100" s="282"/>
      <c r="H100" s="282"/>
      <c r="I100" s="282"/>
      <c r="J100" s="282"/>
      <c r="K100" s="282"/>
      <c r="L100" s="282"/>
      <c r="M100" s="282"/>
      <c r="N100" s="282"/>
      <c r="P100" s="43"/>
      <c r="Q100" s="43"/>
      <c r="R100" s="43"/>
      <c r="S100" s="43"/>
    </row>
    <row r="101" spans="1:19" s="40" customFormat="1" ht="9.9499999999999993" customHeight="1">
      <c r="A101" s="39"/>
      <c r="I101" s="105"/>
      <c r="J101" s="105"/>
      <c r="K101" s="220"/>
      <c r="L101" s="220"/>
      <c r="M101" s="105"/>
      <c r="N101" s="105"/>
      <c r="P101" s="43"/>
      <c r="Q101" s="43"/>
      <c r="R101" s="43"/>
      <c r="S101" s="43"/>
    </row>
    <row r="102" spans="1:19" s="40" customFormat="1" ht="23.1" customHeight="1">
      <c r="A102" s="216" t="s">
        <v>311</v>
      </c>
      <c r="B102" s="216"/>
      <c r="C102" s="216"/>
      <c r="D102" s="216"/>
      <c r="E102" s="217" t="s">
        <v>332</v>
      </c>
      <c r="F102" s="217"/>
      <c r="G102" s="342">
        <f>SUM(G104:J123)</f>
        <v>0.20000000000000004</v>
      </c>
      <c r="H102" s="342"/>
      <c r="I102" s="228">
        <f>$M$8*G102</f>
        <v>0</v>
      </c>
      <c r="J102" s="228"/>
      <c r="K102" s="342">
        <f>SUM(K104:L126)</f>
        <v>0</v>
      </c>
      <c r="L102" s="342"/>
      <c r="M102" s="228">
        <f>$M$8*K102</f>
        <v>0</v>
      </c>
      <c r="N102" s="228"/>
      <c r="P102" s="43"/>
      <c r="Q102" s="43"/>
      <c r="R102" s="43"/>
      <c r="S102" s="43"/>
    </row>
    <row r="103" spans="1:19" s="40" customFormat="1" ht="5.0999999999999996" customHeight="1">
      <c r="A103" s="39"/>
      <c r="E103" s="48"/>
      <c r="F103" s="48"/>
      <c r="G103" s="48"/>
      <c r="H103" s="48"/>
      <c r="I103" s="106"/>
      <c r="J103" s="106"/>
      <c r="K103" s="49"/>
      <c r="L103" s="49"/>
      <c r="M103" s="106"/>
      <c r="N103" s="106"/>
      <c r="P103" s="43"/>
      <c r="Q103" s="43"/>
      <c r="R103" s="43"/>
      <c r="S103" s="43"/>
    </row>
    <row r="104" spans="1:19" s="40" customFormat="1" ht="23.1" customHeight="1">
      <c r="A104" s="201" t="s">
        <v>312</v>
      </c>
      <c r="B104" s="201"/>
      <c r="C104" s="201"/>
      <c r="D104" s="202"/>
      <c r="E104" s="158"/>
      <c r="F104" s="159"/>
      <c r="G104" s="237">
        <v>5.0000000000000001E-3</v>
      </c>
      <c r="H104" s="238"/>
      <c r="I104" s="153"/>
      <c r="J104" s="154"/>
      <c r="K104" s="232"/>
      <c r="L104" s="233"/>
      <c r="M104" s="160"/>
      <c r="N104" s="161"/>
      <c r="P104" s="43"/>
      <c r="Q104" s="43"/>
      <c r="R104" s="43"/>
      <c r="S104" s="43"/>
    </row>
    <row r="105" spans="1:19" s="40" customFormat="1" ht="23.1" customHeight="1">
      <c r="A105" s="201" t="s">
        <v>53</v>
      </c>
      <c r="B105" s="201"/>
      <c r="C105" s="201"/>
      <c r="D105" s="202"/>
      <c r="E105" s="158"/>
      <c r="F105" s="159"/>
      <c r="G105" s="237">
        <v>5.0000000000000001E-3</v>
      </c>
      <c r="H105" s="238"/>
      <c r="I105" s="153"/>
      <c r="J105" s="154"/>
      <c r="K105" s="232"/>
      <c r="L105" s="233"/>
      <c r="M105" s="160"/>
      <c r="N105" s="161"/>
      <c r="P105" s="43"/>
      <c r="Q105" s="43"/>
      <c r="R105" s="43"/>
      <c r="S105" s="43"/>
    </row>
    <row r="106" spans="1:19" s="40" customFormat="1" ht="23.1" customHeight="1">
      <c r="A106" s="201" t="s">
        <v>313</v>
      </c>
      <c r="B106" s="201"/>
      <c r="C106" s="201"/>
      <c r="D106" s="202"/>
      <c r="E106" s="158"/>
      <c r="F106" s="159"/>
      <c r="G106" s="237">
        <v>0.01</v>
      </c>
      <c r="H106" s="238"/>
      <c r="I106" s="153"/>
      <c r="J106" s="154"/>
      <c r="K106" s="232"/>
      <c r="L106" s="233"/>
      <c r="M106" s="160"/>
      <c r="N106" s="161"/>
      <c r="P106" s="43"/>
      <c r="Q106" s="43"/>
      <c r="R106" s="43"/>
      <c r="S106" s="43"/>
    </row>
    <row r="107" spans="1:19" s="40" customFormat="1" ht="23.1" customHeight="1">
      <c r="A107" s="201" t="s">
        <v>324</v>
      </c>
      <c r="B107" s="201"/>
      <c r="C107" s="201"/>
      <c r="D107" s="202"/>
      <c r="E107" s="158"/>
      <c r="F107" s="159"/>
      <c r="G107" s="237">
        <v>0.01</v>
      </c>
      <c r="H107" s="238"/>
      <c r="I107" s="153"/>
      <c r="J107" s="154"/>
      <c r="K107" s="232"/>
      <c r="L107" s="233"/>
      <c r="M107" s="160"/>
      <c r="N107" s="161"/>
      <c r="P107" s="43"/>
      <c r="Q107" s="43"/>
      <c r="R107" s="43"/>
      <c r="S107" s="43"/>
    </row>
    <row r="108" spans="1:19" s="40" customFormat="1" ht="23.1" customHeight="1">
      <c r="A108" s="241" t="s">
        <v>212</v>
      </c>
      <c r="B108" s="241"/>
      <c r="C108" s="241"/>
      <c r="D108" s="241"/>
      <c r="E108" s="241"/>
      <c r="F108" s="455"/>
      <c r="G108" s="423"/>
      <c r="H108" s="424"/>
      <c r="I108" s="242">
        <f t="shared" ref="I108:I126" si="11">$M$8*G108</f>
        <v>0</v>
      </c>
      <c r="J108" s="243"/>
      <c r="K108" s="423"/>
      <c r="L108" s="424"/>
      <c r="M108" s="223">
        <f t="shared" ref="M108:M126" si="12">$M$8*K108</f>
        <v>0</v>
      </c>
      <c r="N108" s="224"/>
      <c r="P108" s="43"/>
      <c r="Q108" s="43"/>
      <c r="R108" s="43"/>
      <c r="S108" s="43"/>
    </row>
    <row r="109" spans="1:19" s="40" customFormat="1" ht="23.1" customHeight="1">
      <c r="A109" s="201" t="s">
        <v>301</v>
      </c>
      <c r="B109" s="201"/>
      <c r="C109" s="201"/>
      <c r="D109" s="202"/>
      <c r="E109" s="158"/>
      <c r="F109" s="159"/>
      <c r="G109" s="237">
        <v>0.02</v>
      </c>
      <c r="H109" s="238"/>
      <c r="I109" s="153"/>
      <c r="J109" s="154"/>
      <c r="K109" s="227"/>
      <c r="L109" s="227"/>
      <c r="M109" s="160"/>
      <c r="N109" s="161"/>
      <c r="P109" s="43"/>
      <c r="Q109" s="43"/>
      <c r="R109" s="43"/>
      <c r="S109" s="43"/>
    </row>
    <row r="110" spans="1:19" s="40" customFormat="1" ht="23.1" customHeight="1">
      <c r="A110" s="201" t="s">
        <v>302</v>
      </c>
      <c r="B110" s="201"/>
      <c r="C110" s="201"/>
      <c r="D110" s="202"/>
      <c r="E110" s="158"/>
      <c r="F110" s="159"/>
      <c r="G110" s="237">
        <v>0.02</v>
      </c>
      <c r="H110" s="238"/>
      <c r="I110" s="153"/>
      <c r="J110" s="154"/>
      <c r="K110" s="227"/>
      <c r="L110" s="227"/>
      <c r="M110" s="160"/>
      <c r="N110" s="161"/>
      <c r="P110" s="43"/>
      <c r="Q110" s="43"/>
      <c r="R110" s="43"/>
      <c r="S110" s="43"/>
    </row>
    <row r="111" spans="1:19" s="40" customFormat="1" ht="23.1" customHeight="1">
      <c r="A111" s="241" t="s">
        <v>11</v>
      </c>
      <c r="B111" s="241"/>
      <c r="C111" s="241"/>
      <c r="D111" s="336"/>
      <c r="E111" s="425"/>
      <c r="F111" s="426"/>
      <c r="G111" s="423"/>
      <c r="H111" s="424"/>
      <c r="I111" s="242">
        <f t="shared" si="11"/>
        <v>0</v>
      </c>
      <c r="J111" s="243"/>
      <c r="K111" s="423"/>
      <c r="L111" s="424"/>
      <c r="M111" s="223">
        <f t="shared" si="12"/>
        <v>0</v>
      </c>
      <c r="N111" s="224"/>
      <c r="P111" s="43"/>
      <c r="Q111" s="43"/>
      <c r="R111" s="43"/>
      <c r="S111" s="43"/>
    </row>
    <row r="112" spans="1:19" s="40" customFormat="1" ht="23.1" customHeight="1">
      <c r="A112" s="145" t="s">
        <v>303</v>
      </c>
      <c r="B112" s="145"/>
      <c r="C112" s="145"/>
      <c r="D112" s="146"/>
      <c r="E112" s="158"/>
      <c r="F112" s="159"/>
      <c r="G112" s="237">
        <v>0.02</v>
      </c>
      <c r="H112" s="238"/>
      <c r="I112" s="153"/>
      <c r="J112" s="154"/>
      <c r="K112" s="227"/>
      <c r="L112" s="227"/>
      <c r="M112" s="160"/>
      <c r="N112" s="161"/>
      <c r="P112" s="43"/>
      <c r="Q112" s="43"/>
      <c r="R112" s="43"/>
      <c r="S112" s="43"/>
    </row>
    <row r="113" spans="1:19" s="40" customFormat="1" ht="23.1" customHeight="1">
      <c r="A113" s="201" t="s">
        <v>304</v>
      </c>
      <c r="B113" s="201"/>
      <c r="C113" s="201"/>
      <c r="D113" s="202"/>
      <c r="E113" s="158"/>
      <c r="F113" s="159"/>
      <c r="G113" s="237">
        <v>0.02</v>
      </c>
      <c r="H113" s="238"/>
      <c r="I113" s="153"/>
      <c r="J113" s="154"/>
      <c r="K113" s="227"/>
      <c r="L113" s="227"/>
      <c r="M113" s="160"/>
      <c r="N113" s="161"/>
      <c r="P113" s="43"/>
      <c r="Q113" s="43"/>
      <c r="R113" s="43"/>
      <c r="S113" s="43"/>
    </row>
    <row r="114" spans="1:19" s="40" customFormat="1" ht="23.1" customHeight="1">
      <c r="A114" s="241" t="s">
        <v>331</v>
      </c>
      <c r="B114" s="241"/>
      <c r="C114" s="241"/>
      <c r="D114" s="336"/>
      <c r="E114" s="425"/>
      <c r="F114" s="426"/>
      <c r="G114" s="423"/>
      <c r="H114" s="424"/>
      <c r="I114" s="242">
        <f t="shared" ref="I114" si="13">$M$8*G114</f>
        <v>0</v>
      </c>
      <c r="J114" s="243"/>
      <c r="K114" s="423"/>
      <c r="L114" s="424"/>
      <c r="M114" s="160"/>
      <c r="N114" s="161"/>
      <c r="P114" s="43"/>
      <c r="Q114" s="43"/>
      <c r="R114" s="43"/>
      <c r="S114" s="43"/>
    </row>
    <row r="115" spans="1:19" s="40" customFormat="1" ht="23.1" customHeight="1">
      <c r="A115" s="201" t="s">
        <v>329</v>
      </c>
      <c r="B115" s="201"/>
      <c r="C115" s="201"/>
      <c r="D115" s="202"/>
      <c r="E115" s="158"/>
      <c r="F115" s="159"/>
      <c r="G115" s="237">
        <v>0.01</v>
      </c>
      <c r="H115" s="238"/>
      <c r="I115" s="153"/>
      <c r="J115" s="154"/>
      <c r="K115" s="227"/>
      <c r="L115" s="227"/>
      <c r="M115" s="160"/>
      <c r="N115" s="161"/>
      <c r="P115" s="43"/>
      <c r="Q115" s="43"/>
      <c r="R115" s="43"/>
      <c r="S115" s="43"/>
    </row>
    <row r="116" spans="1:19" s="40" customFormat="1" ht="23.1" customHeight="1">
      <c r="A116" s="241" t="s">
        <v>330</v>
      </c>
      <c r="B116" s="241"/>
      <c r="C116" s="241"/>
      <c r="D116" s="336"/>
      <c r="E116" s="425"/>
      <c r="F116" s="426"/>
      <c r="G116" s="423"/>
      <c r="H116" s="424"/>
      <c r="I116" s="242">
        <f t="shared" ref="I116" si="14">$M$8*G116</f>
        <v>0</v>
      </c>
      <c r="J116" s="243"/>
      <c r="K116" s="423"/>
      <c r="L116" s="424"/>
      <c r="M116" s="223">
        <f t="shared" si="12"/>
        <v>0</v>
      </c>
      <c r="N116" s="224"/>
      <c r="P116" s="43"/>
      <c r="Q116" s="43"/>
      <c r="R116" s="43"/>
      <c r="S116" s="43"/>
    </row>
    <row r="117" spans="1:19" s="40" customFormat="1" ht="23.1" customHeight="1">
      <c r="A117" s="145" t="s">
        <v>278</v>
      </c>
      <c r="B117" s="145"/>
      <c r="C117" s="145"/>
      <c r="D117" s="146"/>
      <c r="E117" s="158"/>
      <c r="F117" s="159"/>
      <c r="G117" s="237">
        <v>0.02</v>
      </c>
      <c r="H117" s="238"/>
      <c r="I117" s="153"/>
      <c r="J117" s="154"/>
      <c r="K117" s="227"/>
      <c r="L117" s="227"/>
      <c r="M117" s="160"/>
      <c r="N117" s="161"/>
      <c r="P117" s="43"/>
      <c r="Q117" s="43"/>
      <c r="R117" s="43"/>
      <c r="S117" s="43"/>
    </row>
    <row r="118" spans="1:19" s="40" customFormat="1" ht="23.1" customHeight="1">
      <c r="A118" s="145" t="s">
        <v>306</v>
      </c>
      <c r="B118" s="145"/>
      <c r="C118" s="145"/>
      <c r="D118" s="146"/>
      <c r="E118" s="158"/>
      <c r="F118" s="159"/>
      <c r="G118" s="237">
        <v>0.01</v>
      </c>
      <c r="H118" s="238"/>
      <c r="I118" s="153"/>
      <c r="J118" s="154"/>
      <c r="K118" s="227"/>
      <c r="L118" s="227"/>
      <c r="M118" s="160"/>
      <c r="N118" s="161"/>
      <c r="P118" s="43"/>
      <c r="Q118" s="43"/>
      <c r="R118" s="43"/>
      <c r="S118" s="43"/>
    </row>
    <row r="119" spans="1:19" s="40" customFormat="1" ht="23.1" customHeight="1">
      <c r="A119" s="201" t="s">
        <v>307</v>
      </c>
      <c r="B119" s="201"/>
      <c r="C119" s="201"/>
      <c r="D119" s="202"/>
      <c r="E119" s="158"/>
      <c r="F119" s="159"/>
      <c r="G119" s="237">
        <v>0.02</v>
      </c>
      <c r="H119" s="238"/>
      <c r="I119" s="153"/>
      <c r="J119" s="154"/>
      <c r="K119" s="227"/>
      <c r="L119" s="227"/>
      <c r="M119" s="160"/>
      <c r="N119" s="161"/>
      <c r="P119" s="43"/>
      <c r="Q119" s="43"/>
      <c r="R119" s="43"/>
      <c r="S119" s="43"/>
    </row>
    <row r="120" spans="1:19" s="40" customFormat="1" ht="23.1" customHeight="1">
      <c r="A120" s="241" t="s">
        <v>18</v>
      </c>
      <c r="B120" s="241"/>
      <c r="C120" s="241"/>
      <c r="D120" s="336"/>
      <c r="E120" s="425"/>
      <c r="F120" s="426"/>
      <c r="G120" s="423"/>
      <c r="H120" s="424"/>
      <c r="I120" s="242">
        <f t="shared" ref="I120" si="15">$M$8*G120</f>
        <v>0</v>
      </c>
      <c r="J120" s="243"/>
      <c r="K120" s="423"/>
      <c r="L120" s="424"/>
      <c r="M120" s="223">
        <f t="shared" si="12"/>
        <v>0</v>
      </c>
      <c r="N120" s="224"/>
      <c r="P120" s="43"/>
      <c r="Q120" s="43"/>
      <c r="R120" s="43"/>
      <c r="S120" s="43"/>
    </row>
    <row r="121" spans="1:19" s="40" customFormat="1" ht="23.1" customHeight="1">
      <c r="A121" s="201" t="s">
        <v>308</v>
      </c>
      <c r="B121" s="201"/>
      <c r="C121" s="201"/>
      <c r="D121" s="202"/>
      <c r="E121" s="158"/>
      <c r="F121" s="159"/>
      <c r="G121" s="237">
        <v>0.01</v>
      </c>
      <c r="H121" s="238"/>
      <c r="I121" s="153"/>
      <c r="J121" s="154"/>
      <c r="K121" s="227"/>
      <c r="L121" s="227"/>
      <c r="M121" s="160"/>
      <c r="N121" s="161"/>
      <c r="P121" s="43"/>
      <c r="Q121" s="43"/>
      <c r="R121" s="43"/>
      <c r="S121" s="43"/>
    </row>
    <row r="122" spans="1:19" s="40" customFormat="1" ht="23.1" customHeight="1">
      <c r="A122" s="201" t="s">
        <v>309</v>
      </c>
      <c r="B122" s="201"/>
      <c r="C122" s="201"/>
      <c r="D122" s="202"/>
      <c r="E122" s="158"/>
      <c r="F122" s="159"/>
      <c r="G122" s="237">
        <v>0.01</v>
      </c>
      <c r="H122" s="238"/>
      <c r="I122" s="153"/>
      <c r="J122" s="154"/>
      <c r="K122" s="227"/>
      <c r="L122" s="227"/>
      <c r="M122" s="160"/>
      <c r="N122" s="161"/>
      <c r="P122" s="43"/>
      <c r="Q122" s="43"/>
      <c r="R122" s="43"/>
      <c r="S122" s="43"/>
    </row>
    <row r="123" spans="1:19" s="40" customFormat="1" ht="23.1" customHeight="1">
      <c r="A123" s="241" t="s">
        <v>310</v>
      </c>
      <c r="B123" s="241"/>
      <c r="C123" s="241"/>
      <c r="D123" s="336"/>
      <c r="E123" s="439"/>
      <c r="F123" s="440"/>
      <c r="G123" s="237">
        <v>0.01</v>
      </c>
      <c r="H123" s="238"/>
      <c r="I123" s="242">
        <f t="shared" si="11"/>
        <v>0</v>
      </c>
      <c r="J123" s="243"/>
      <c r="K123" s="444"/>
      <c r="L123" s="445"/>
      <c r="M123" s="223">
        <f>$M$8*K123</f>
        <v>0</v>
      </c>
      <c r="N123" s="224"/>
      <c r="P123" s="43"/>
      <c r="Q123" s="43"/>
      <c r="R123" s="43"/>
      <c r="S123" s="43"/>
    </row>
    <row r="124" spans="1:19" ht="23.1" customHeight="1">
      <c r="A124" s="241" t="s">
        <v>341</v>
      </c>
      <c r="B124" s="241"/>
      <c r="C124" s="241"/>
      <c r="D124" s="241"/>
      <c r="E124" s="425"/>
      <c r="F124" s="426"/>
      <c r="G124" s="423"/>
      <c r="H124" s="424"/>
      <c r="I124" s="242">
        <f t="shared" si="11"/>
        <v>0</v>
      </c>
      <c r="J124" s="243"/>
      <c r="K124" s="423"/>
      <c r="L124" s="424"/>
      <c r="M124" s="446">
        <f>$M$8*K124</f>
        <v>0</v>
      </c>
      <c r="N124" s="447"/>
    </row>
    <row r="125" spans="1:19" ht="23.1" customHeight="1">
      <c r="A125" s="201" t="s">
        <v>342</v>
      </c>
      <c r="B125" s="201"/>
      <c r="C125" s="201"/>
      <c r="D125" s="202"/>
      <c r="E125" s="448"/>
      <c r="F125" s="449"/>
      <c r="G125" s="450"/>
      <c r="H125" s="451"/>
      <c r="I125" s="452">
        <f t="shared" ref="I125" si="16">$M$8*G125</f>
        <v>0</v>
      </c>
      <c r="J125" s="453"/>
      <c r="K125" s="454"/>
      <c r="L125" s="454"/>
      <c r="M125" s="446">
        <f t="shared" si="12"/>
        <v>0</v>
      </c>
      <c r="N125" s="447"/>
    </row>
    <row r="126" spans="1:19" ht="23.1" customHeight="1">
      <c r="A126" s="203" t="s">
        <v>101</v>
      </c>
      <c r="B126" s="203"/>
      <c r="C126" s="203"/>
      <c r="D126" s="204"/>
      <c r="E126" s="439"/>
      <c r="F126" s="440"/>
      <c r="G126" s="250"/>
      <c r="H126" s="250"/>
      <c r="I126" s="242">
        <f t="shared" si="11"/>
        <v>0</v>
      </c>
      <c r="J126" s="243"/>
      <c r="K126" s="227"/>
      <c r="L126" s="227"/>
      <c r="M126" s="229">
        <f t="shared" si="12"/>
        <v>0</v>
      </c>
      <c r="N126" s="229"/>
    </row>
    <row r="127" spans="1:19" ht="6" customHeight="1">
      <c r="A127" s="51"/>
      <c r="B127" s="46"/>
      <c r="C127" s="46"/>
      <c r="D127" s="46"/>
      <c r="E127" s="45"/>
      <c r="F127" s="45"/>
      <c r="G127" s="52"/>
      <c r="H127" s="52"/>
      <c r="I127" s="53"/>
      <c r="J127" s="53"/>
      <c r="K127" s="54"/>
      <c r="L127" s="54"/>
      <c r="M127" s="55"/>
      <c r="N127" s="55"/>
    </row>
    <row r="128" spans="1:19" ht="111" customHeight="1">
      <c r="A128" s="253" t="s">
        <v>92</v>
      </c>
      <c r="B128" s="253"/>
      <c r="C128" s="253"/>
      <c r="D128" s="253"/>
      <c r="E128" s="282"/>
      <c r="F128" s="282"/>
      <c r="G128" s="282"/>
      <c r="H128" s="282"/>
      <c r="I128" s="282"/>
      <c r="J128" s="282"/>
      <c r="K128" s="282"/>
      <c r="L128" s="282"/>
      <c r="M128" s="282"/>
      <c r="N128" s="282"/>
    </row>
    <row r="129" spans="1:18" ht="9.9499999999999993" customHeight="1">
      <c r="A129" s="39"/>
      <c r="B129" s="40"/>
      <c r="C129" s="40"/>
      <c r="D129" s="40"/>
      <c r="E129" s="40"/>
      <c r="F129" s="40"/>
      <c r="G129" s="40"/>
      <c r="H129" s="40"/>
      <c r="I129" s="105"/>
      <c r="J129" s="105"/>
      <c r="K129" s="41"/>
      <c r="L129" s="41"/>
      <c r="M129" s="105"/>
    </row>
    <row r="130" spans="1:18" ht="23.1" customHeight="1">
      <c r="A130" s="216" t="s">
        <v>326</v>
      </c>
      <c r="B130" s="216"/>
      <c r="C130" s="216"/>
      <c r="D130" s="216"/>
      <c r="E130" s="217" t="s">
        <v>332</v>
      </c>
      <c r="F130" s="217"/>
      <c r="G130" s="342">
        <f>SUM(G132:H138)</f>
        <v>9.0000000000000011E-2</v>
      </c>
      <c r="H130" s="342"/>
      <c r="I130" s="228">
        <f>$M$8*G130</f>
        <v>0</v>
      </c>
      <c r="J130" s="228"/>
      <c r="K130" s="342">
        <f>SUM(K132:L139)</f>
        <v>0</v>
      </c>
      <c r="L130" s="342"/>
      <c r="M130" s="228">
        <f>$M$8*K130</f>
        <v>0</v>
      </c>
      <c r="N130" s="228"/>
    </row>
    <row r="131" spans="1:18" ht="5.0999999999999996" customHeight="1">
      <c r="A131" s="39"/>
      <c r="B131" s="40"/>
      <c r="C131" s="40"/>
      <c r="D131" s="40"/>
      <c r="E131" s="48"/>
      <c r="F131" s="48"/>
      <c r="G131" s="48"/>
      <c r="H131" s="48"/>
      <c r="I131" s="106"/>
      <c r="J131" s="106"/>
      <c r="K131" s="49"/>
      <c r="L131" s="49"/>
      <c r="M131" s="106"/>
      <c r="N131" s="106"/>
    </row>
    <row r="132" spans="1:18" ht="23.1" customHeight="1">
      <c r="A132" s="201" t="s">
        <v>300</v>
      </c>
      <c r="B132" s="201"/>
      <c r="C132" s="201"/>
      <c r="D132" s="202"/>
      <c r="E132" s="439"/>
      <c r="F132" s="440"/>
      <c r="G132" s="237">
        <v>0.02</v>
      </c>
      <c r="H132" s="238"/>
      <c r="I132" s="242">
        <f>$M$8*G132</f>
        <v>0</v>
      </c>
      <c r="J132" s="243"/>
      <c r="K132" s="227"/>
      <c r="L132" s="227"/>
      <c r="M132" s="223">
        <f>$M$8*K132</f>
        <v>0</v>
      </c>
      <c r="N132" s="224"/>
    </row>
    <row r="133" spans="1:18" ht="23.1" customHeight="1">
      <c r="A133" s="155" t="s">
        <v>15</v>
      </c>
      <c r="B133" s="145"/>
      <c r="C133" s="145"/>
      <c r="D133" s="146"/>
      <c r="E133" s="149"/>
      <c r="F133" s="150"/>
      <c r="G133" s="151"/>
      <c r="H133" s="152"/>
      <c r="I133" s="153"/>
      <c r="J133" s="154"/>
      <c r="K133" s="151"/>
      <c r="L133" s="152"/>
      <c r="M133" s="160"/>
      <c r="N133" s="161"/>
    </row>
    <row r="134" spans="1:18" ht="23.1" customHeight="1">
      <c r="A134" s="201" t="s">
        <v>295</v>
      </c>
      <c r="B134" s="201"/>
      <c r="C134" s="201"/>
      <c r="D134" s="202"/>
      <c r="E134" s="158"/>
      <c r="F134" s="159"/>
      <c r="G134" s="237">
        <v>0.02</v>
      </c>
      <c r="H134" s="238"/>
      <c r="I134" s="148"/>
      <c r="J134" s="154"/>
      <c r="K134" s="227"/>
      <c r="L134" s="227"/>
      <c r="M134" s="160"/>
      <c r="N134" s="161"/>
    </row>
    <row r="135" spans="1:18" ht="23.1" customHeight="1">
      <c r="A135" s="201" t="s">
        <v>296</v>
      </c>
      <c r="B135" s="201"/>
      <c r="C135" s="201"/>
      <c r="D135" s="202"/>
      <c r="E135" s="158"/>
      <c r="F135" s="159"/>
      <c r="G135" s="441">
        <v>0.01</v>
      </c>
      <c r="H135" s="442"/>
      <c r="I135" s="443"/>
      <c r="J135" s="154"/>
      <c r="K135" s="227"/>
      <c r="L135" s="227"/>
      <c r="M135" s="160"/>
      <c r="N135" s="161"/>
    </row>
    <row r="136" spans="1:18" ht="23.1" customHeight="1">
      <c r="A136" s="155" t="s">
        <v>17</v>
      </c>
      <c r="B136" s="145"/>
      <c r="C136" s="145"/>
      <c r="D136" s="146"/>
      <c r="E136" s="149"/>
      <c r="F136" s="150"/>
      <c r="G136" s="151"/>
      <c r="H136" s="152"/>
      <c r="I136" s="153"/>
      <c r="J136" s="154"/>
      <c r="K136" s="151"/>
      <c r="L136" s="152"/>
      <c r="M136" s="160"/>
      <c r="N136" s="161"/>
    </row>
    <row r="137" spans="1:18" ht="23.1" customHeight="1">
      <c r="A137" s="201" t="s">
        <v>297</v>
      </c>
      <c r="B137" s="201"/>
      <c r="C137" s="201"/>
      <c r="D137" s="202"/>
      <c r="E137" s="439"/>
      <c r="F137" s="440"/>
      <c r="G137" s="237">
        <v>0.02</v>
      </c>
      <c r="H137" s="238"/>
      <c r="I137" s="242">
        <f>$M$8*G137</f>
        <v>0</v>
      </c>
      <c r="J137" s="243"/>
      <c r="K137" s="227"/>
      <c r="L137" s="227"/>
      <c r="M137" s="223">
        <f>$M$8*K137</f>
        <v>0</v>
      </c>
      <c r="N137" s="224"/>
    </row>
    <row r="138" spans="1:18" ht="23.1" customHeight="1">
      <c r="A138" s="201" t="s">
        <v>298</v>
      </c>
      <c r="B138" s="201"/>
      <c r="C138" s="201"/>
      <c r="D138" s="202"/>
      <c r="E138" s="439"/>
      <c r="F138" s="440"/>
      <c r="G138" s="237">
        <v>0.02</v>
      </c>
      <c r="H138" s="238"/>
      <c r="I138" s="242">
        <f>$M$8*G138</f>
        <v>0</v>
      </c>
      <c r="J138" s="243"/>
      <c r="K138" s="227"/>
      <c r="L138" s="227"/>
      <c r="M138" s="223">
        <f>$M$8*K138</f>
        <v>0</v>
      </c>
      <c r="N138" s="224"/>
    </row>
    <row r="139" spans="1:18" ht="23.1" customHeight="1">
      <c r="A139" s="267" t="s">
        <v>101</v>
      </c>
      <c r="B139" s="267"/>
      <c r="C139" s="267"/>
      <c r="D139" s="268"/>
      <c r="E139" s="439"/>
      <c r="F139" s="440"/>
      <c r="G139" s="237"/>
      <c r="H139" s="238"/>
      <c r="I139" s="242">
        <f>$M$8*G139</f>
        <v>0</v>
      </c>
      <c r="J139" s="243"/>
      <c r="K139" s="227"/>
      <c r="L139" s="227"/>
      <c r="M139" s="223">
        <f>$M$8*K139</f>
        <v>0</v>
      </c>
      <c r="N139" s="224"/>
      <c r="O139" s="48"/>
      <c r="P139" s="50"/>
      <c r="Q139" s="50"/>
      <c r="R139" s="50"/>
    </row>
    <row r="140" spans="1:18" ht="6" customHeight="1">
      <c r="A140" s="56"/>
      <c r="B140" s="57"/>
      <c r="C140" s="57"/>
      <c r="D140" s="57"/>
      <c r="E140" s="58"/>
      <c r="F140" s="58"/>
      <c r="G140" s="59"/>
      <c r="H140" s="59"/>
      <c r="I140" s="60"/>
      <c r="J140" s="60"/>
      <c r="K140" s="61"/>
      <c r="L140" s="61"/>
      <c r="M140" s="62"/>
      <c r="N140" s="62"/>
      <c r="O140" s="48"/>
      <c r="P140" s="50"/>
      <c r="Q140" s="50"/>
      <c r="R140" s="50"/>
    </row>
    <row r="141" spans="1:18" ht="114.95" customHeight="1">
      <c r="A141" s="253" t="s">
        <v>92</v>
      </c>
      <c r="B141" s="253"/>
      <c r="C141" s="253"/>
      <c r="D141" s="253"/>
      <c r="E141" s="282"/>
      <c r="F141" s="282"/>
      <c r="G141" s="282"/>
      <c r="H141" s="282"/>
      <c r="I141" s="282"/>
      <c r="J141" s="282"/>
      <c r="K141" s="282"/>
      <c r="L141" s="282"/>
      <c r="M141" s="282"/>
      <c r="N141" s="282"/>
      <c r="O141" s="48"/>
      <c r="P141" s="50"/>
      <c r="Q141" s="50"/>
      <c r="R141" s="50"/>
    </row>
    <row r="142" spans="1:18" ht="9.9499999999999993" customHeight="1">
      <c r="A142" s="39"/>
      <c r="B142" s="40"/>
      <c r="C142" s="40"/>
      <c r="D142" s="40"/>
      <c r="E142" s="40"/>
      <c r="F142" s="40"/>
      <c r="G142" s="40"/>
      <c r="H142" s="40"/>
      <c r="I142" s="105"/>
      <c r="J142" s="105"/>
      <c r="K142" s="41"/>
      <c r="L142" s="41"/>
      <c r="M142" s="105"/>
    </row>
    <row r="143" spans="1:18" ht="23.1" customHeight="1">
      <c r="A143" s="216" t="s">
        <v>21</v>
      </c>
      <c r="B143" s="216"/>
      <c r="C143" s="216"/>
      <c r="D143" s="216"/>
      <c r="E143" s="217" t="s">
        <v>315</v>
      </c>
      <c r="F143" s="217"/>
      <c r="G143" s="342">
        <f>SUM(G145:J161)</f>
        <v>0.10000000000000002</v>
      </c>
      <c r="H143" s="342"/>
      <c r="I143" s="228">
        <f>$M$8*G143</f>
        <v>0</v>
      </c>
      <c r="J143" s="228"/>
      <c r="K143" s="342">
        <f>SUM(K145:L161)</f>
        <v>0</v>
      </c>
      <c r="L143" s="342"/>
      <c r="M143" s="228">
        <f>$M$8*K143</f>
        <v>0</v>
      </c>
      <c r="N143" s="228"/>
    </row>
    <row r="144" spans="1:18" ht="5.0999999999999996" customHeight="1">
      <c r="A144" s="39"/>
      <c r="B144" s="40"/>
      <c r="C144" s="40"/>
      <c r="D144" s="40"/>
      <c r="E144" s="48"/>
      <c r="F144" s="48"/>
      <c r="G144" s="48"/>
      <c r="H144" s="48"/>
      <c r="I144" s="106"/>
      <c r="J144" s="106"/>
      <c r="K144" s="49"/>
      <c r="L144" s="49"/>
      <c r="M144" s="106"/>
      <c r="N144" s="106"/>
    </row>
    <row r="145" spans="1:19" ht="23.1" customHeight="1">
      <c r="A145" s="241" t="s">
        <v>19</v>
      </c>
      <c r="B145" s="241"/>
      <c r="C145" s="241"/>
      <c r="D145" s="336"/>
      <c r="E145" s="425"/>
      <c r="F145" s="426"/>
      <c r="G145" s="423"/>
      <c r="H145" s="424"/>
      <c r="I145" s="242">
        <f>$M$8*G145</f>
        <v>0</v>
      </c>
      <c r="J145" s="243"/>
      <c r="K145" s="423"/>
      <c r="L145" s="424"/>
      <c r="M145" s="223">
        <f>$M$8*K145</f>
        <v>0</v>
      </c>
      <c r="N145" s="224"/>
    </row>
    <row r="146" spans="1:19" ht="23.1" customHeight="1">
      <c r="A146" s="201" t="s">
        <v>284</v>
      </c>
      <c r="B146" s="201"/>
      <c r="C146" s="201"/>
      <c r="D146" s="202"/>
      <c r="E146" s="158"/>
      <c r="F146" s="159"/>
      <c r="G146" s="237">
        <v>0.01</v>
      </c>
      <c r="H146" s="238"/>
      <c r="I146" s="153"/>
      <c r="J146" s="154"/>
      <c r="K146" s="227"/>
      <c r="L146" s="227"/>
      <c r="M146" s="160"/>
      <c r="N146" s="161"/>
    </row>
    <row r="147" spans="1:19" ht="23.1" customHeight="1">
      <c r="A147" s="201" t="s">
        <v>285</v>
      </c>
      <c r="B147" s="201"/>
      <c r="C147" s="201"/>
      <c r="D147" s="202"/>
      <c r="E147" s="158"/>
      <c r="F147" s="159"/>
      <c r="G147" s="237">
        <v>0.01</v>
      </c>
      <c r="H147" s="238"/>
      <c r="I147" s="153"/>
      <c r="J147" s="154"/>
      <c r="K147" s="227"/>
      <c r="L147" s="227"/>
      <c r="M147" s="160"/>
      <c r="N147" s="161"/>
    </row>
    <row r="148" spans="1:19" ht="23.1" customHeight="1">
      <c r="A148" s="145" t="s">
        <v>286</v>
      </c>
      <c r="B148" s="145"/>
      <c r="C148" s="145"/>
      <c r="D148" s="146"/>
      <c r="E148" s="158"/>
      <c r="F148" s="159"/>
      <c r="G148" s="250">
        <v>0.01</v>
      </c>
      <c r="H148" s="250"/>
      <c r="I148" s="153"/>
      <c r="J148" s="154"/>
      <c r="K148" s="227"/>
      <c r="L148" s="227"/>
      <c r="M148" s="160"/>
      <c r="N148" s="161"/>
    </row>
    <row r="149" spans="1:19" ht="23.1" customHeight="1">
      <c r="A149" s="241" t="s">
        <v>20</v>
      </c>
      <c r="B149" s="241"/>
      <c r="C149" s="241"/>
      <c r="D149" s="336"/>
      <c r="E149" s="425"/>
      <c r="F149" s="426"/>
      <c r="G149" s="423"/>
      <c r="H149" s="424"/>
      <c r="I149" s="242">
        <f>$M$8*G149</f>
        <v>0</v>
      </c>
      <c r="J149" s="243"/>
      <c r="K149" s="423"/>
      <c r="L149" s="424"/>
      <c r="M149" s="223">
        <f>$M$8*K149</f>
        <v>0</v>
      </c>
      <c r="N149" s="224"/>
    </row>
    <row r="150" spans="1:19" ht="23.1" customHeight="1">
      <c r="A150" s="201" t="s">
        <v>287</v>
      </c>
      <c r="B150" s="201"/>
      <c r="C150" s="201"/>
      <c r="D150" s="202"/>
      <c r="E150" s="158"/>
      <c r="F150" s="159"/>
      <c r="G150" s="237">
        <v>0.01</v>
      </c>
      <c r="H150" s="238"/>
      <c r="I150" s="153"/>
      <c r="J150" s="154"/>
      <c r="K150" s="227"/>
      <c r="L150" s="227"/>
      <c r="M150" s="160"/>
      <c r="N150" s="161"/>
    </row>
    <row r="151" spans="1:19" ht="23.1" customHeight="1">
      <c r="A151" s="201" t="s">
        <v>288</v>
      </c>
      <c r="B151" s="201"/>
      <c r="C151" s="201"/>
      <c r="D151" s="202"/>
      <c r="E151" s="158"/>
      <c r="F151" s="159"/>
      <c r="G151" s="237">
        <v>0.01</v>
      </c>
      <c r="H151" s="238"/>
      <c r="I151" s="153"/>
      <c r="J151" s="154"/>
      <c r="K151" s="227"/>
      <c r="L151" s="227"/>
      <c r="M151" s="160"/>
      <c r="N151" s="161"/>
    </row>
    <row r="152" spans="1:19" ht="23.1" customHeight="1">
      <c r="A152" s="241" t="s">
        <v>60</v>
      </c>
      <c r="B152" s="241"/>
      <c r="C152" s="241"/>
      <c r="D152" s="336"/>
      <c r="E152" s="425"/>
      <c r="F152" s="426"/>
      <c r="G152" s="423"/>
      <c r="H152" s="424"/>
      <c r="I152" s="242">
        <f>$M$8*G152</f>
        <v>0</v>
      </c>
      <c r="J152" s="243"/>
      <c r="K152" s="423"/>
      <c r="L152" s="424"/>
      <c r="M152" s="160"/>
      <c r="N152" s="161"/>
    </row>
    <row r="153" spans="1:19" ht="23.1" customHeight="1">
      <c r="A153" s="201" t="s">
        <v>289</v>
      </c>
      <c r="B153" s="201"/>
      <c r="C153" s="201"/>
      <c r="D153" s="202"/>
      <c r="E153" s="158"/>
      <c r="F153" s="159"/>
      <c r="G153" s="237">
        <v>0.01</v>
      </c>
      <c r="H153" s="238"/>
      <c r="I153" s="153"/>
      <c r="J153" s="154"/>
      <c r="K153" s="227"/>
      <c r="L153" s="227"/>
      <c r="M153" s="160"/>
      <c r="N153" s="161"/>
    </row>
    <row r="154" spans="1:19" ht="23.1" customHeight="1">
      <c r="A154" s="201" t="s">
        <v>290</v>
      </c>
      <c r="B154" s="201"/>
      <c r="C154" s="201"/>
      <c r="D154" s="202"/>
      <c r="E154" s="439"/>
      <c r="F154" s="440"/>
      <c r="G154" s="237">
        <v>0.01</v>
      </c>
      <c r="H154" s="238"/>
      <c r="I154" s="153"/>
      <c r="J154" s="154"/>
      <c r="K154" s="227"/>
      <c r="L154" s="227"/>
      <c r="M154" s="223">
        <f>$M$8*K154</f>
        <v>0</v>
      </c>
      <c r="N154" s="224"/>
    </row>
    <row r="155" spans="1:19" ht="23.1" customHeight="1">
      <c r="A155" s="201" t="s">
        <v>291</v>
      </c>
      <c r="B155" s="201"/>
      <c r="C155" s="201"/>
      <c r="D155" s="202"/>
      <c r="E155" s="158"/>
      <c r="F155" s="159"/>
      <c r="G155" s="237">
        <v>0.01</v>
      </c>
      <c r="H155" s="238"/>
      <c r="I155" s="153"/>
      <c r="J155" s="154"/>
      <c r="K155" s="227"/>
      <c r="L155" s="227"/>
      <c r="M155" s="160"/>
      <c r="N155" s="161"/>
    </row>
    <row r="156" spans="1:19" ht="23.1" customHeight="1">
      <c r="A156" s="241" t="s">
        <v>22</v>
      </c>
      <c r="B156" s="241"/>
      <c r="C156" s="241"/>
      <c r="D156" s="336"/>
      <c r="E156" s="425"/>
      <c r="F156" s="426"/>
      <c r="G156" s="423"/>
      <c r="H156" s="424"/>
      <c r="I156" s="242">
        <f>$M$8*G156</f>
        <v>0</v>
      </c>
      <c r="J156" s="243"/>
      <c r="K156" s="423"/>
      <c r="L156" s="424"/>
      <c r="M156" s="160"/>
      <c r="N156" s="161"/>
    </row>
    <row r="157" spans="1:19" s="40" customFormat="1" ht="23.1" customHeight="1">
      <c r="A157" s="201" t="s">
        <v>292</v>
      </c>
      <c r="B157" s="201"/>
      <c r="C157" s="201"/>
      <c r="D157" s="202"/>
      <c r="E157" s="158"/>
      <c r="F157" s="159"/>
      <c r="G157" s="237">
        <v>5.0000000000000001E-3</v>
      </c>
      <c r="H157" s="238"/>
      <c r="I157" s="153"/>
      <c r="J157" s="154"/>
      <c r="K157" s="227"/>
      <c r="L157" s="227"/>
      <c r="M157" s="160"/>
      <c r="N157" s="161"/>
      <c r="P157" s="43"/>
      <c r="Q157" s="43"/>
      <c r="R157" s="43"/>
      <c r="S157" s="43"/>
    </row>
    <row r="158" spans="1:19" s="40" customFormat="1" ht="23.1" customHeight="1">
      <c r="A158" s="201" t="s">
        <v>293</v>
      </c>
      <c r="B158" s="201"/>
      <c r="C158" s="201"/>
      <c r="D158" s="202"/>
      <c r="E158" s="439"/>
      <c r="F158" s="440"/>
      <c r="G158" s="237">
        <v>5.0000000000000001E-3</v>
      </c>
      <c r="H158" s="238"/>
      <c r="I158" s="153"/>
      <c r="J158" s="154"/>
      <c r="K158" s="227"/>
      <c r="L158" s="227"/>
      <c r="M158" s="223">
        <f>$M$8*K158</f>
        <v>0</v>
      </c>
      <c r="N158" s="224"/>
      <c r="P158" s="43"/>
      <c r="Q158" s="43"/>
      <c r="R158" s="43"/>
      <c r="S158" s="43"/>
    </row>
    <row r="159" spans="1:19" s="40" customFormat="1" ht="23.1" customHeight="1">
      <c r="A159" s="201" t="s">
        <v>294</v>
      </c>
      <c r="B159" s="201"/>
      <c r="C159" s="201"/>
      <c r="D159" s="202"/>
      <c r="E159" s="158"/>
      <c r="F159" s="159"/>
      <c r="G159" s="237">
        <v>5.0000000000000001E-3</v>
      </c>
      <c r="H159" s="238"/>
      <c r="I159" s="153"/>
      <c r="J159" s="154"/>
      <c r="K159" s="227"/>
      <c r="L159" s="227"/>
      <c r="M159" s="160"/>
      <c r="N159" s="161"/>
      <c r="P159" s="43"/>
      <c r="Q159" s="43"/>
      <c r="R159" s="43"/>
      <c r="S159" s="43"/>
    </row>
    <row r="160" spans="1:19" s="40" customFormat="1" ht="23.1" customHeight="1">
      <c r="A160" s="201" t="s">
        <v>281</v>
      </c>
      <c r="B160" s="201"/>
      <c r="C160" s="201"/>
      <c r="D160" s="202"/>
      <c r="E160" s="158"/>
      <c r="F160" s="159"/>
      <c r="G160" s="237">
        <v>5.0000000000000001E-3</v>
      </c>
      <c r="H160" s="238"/>
      <c r="I160" s="153"/>
      <c r="J160" s="154"/>
      <c r="K160" s="227"/>
      <c r="L160" s="227"/>
      <c r="M160" s="160"/>
      <c r="N160" s="161"/>
      <c r="P160" s="43"/>
      <c r="Q160" s="43"/>
      <c r="R160" s="43"/>
      <c r="S160" s="43"/>
    </row>
    <row r="161" spans="1:19" s="40" customFormat="1" ht="23.1" customHeight="1">
      <c r="A161" s="267" t="s">
        <v>101</v>
      </c>
      <c r="B161" s="267"/>
      <c r="C161" s="267"/>
      <c r="D161" s="268"/>
      <c r="E161" s="439"/>
      <c r="F161" s="440"/>
      <c r="G161" s="237"/>
      <c r="H161" s="238"/>
      <c r="I161" s="242">
        <f>$M$8*G161</f>
        <v>0</v>
      </c>
      <c r="J161" s="243"/>
      <c r="K161" s="227"/>
      <c r="L161" s="227"/>
      <c r="M161" s="223">
        <f>$M$8*K161</f>
        <v>0</v>
      </c>
      <c r="N161" s="224"/>
      <c r="P161" s="43"/>
      <c r="Q161" s="43"/>
      <c r="R161" s="43"/>
      <c r="S161" s="43"/>
    </row>
    <row r="162" spans="1:19" s="40" customFormat="1" ht="6" customHeight="1">
      <c r="A162" s="56"/>
      <c r="B162" s="57"/>
      <c r="C162" s="57"/>
      <c r="D162" s="57"/>
      <c r="E162" s="58"/>
      <c r="F162" s="58"/>
      <c r="G162" s="59"/>
      <c r="H162" s="59"/>
      <c r="I162" s="60"/>
      <c r="J162" s="60"/>
      <c r="K162" s="61"/>
      <c r="L162" s="61"/>
      <c r="M162" s="62"/>
      <c r="N162" s="62"/>
      <c r="P162" s="43"/>
      <c r="Q162" s="43"/>
      <c r="R162" s="43"/>
      <c r="S162" s="43"/>
    </row>
    <row r="163" spans="1:19" s="40" customFormat="1" ht="69.95" customHeight="1">
      <c r="A163" s="253" t="s">
        <v>92</v>
      </c>
      <c r="B163" s="253"/>
      <c r="C163" s="253"/>
      <c r="D163" s="253"/>
      <c r="E163" s="282"/>
      <c r="F163" s="282"/>
      <c r="G163" s="282"/>
      <c r="H163" s="282"/>
      <c r="I163" s="282"/>
      <c r="J163" s="282"/>
      <c r="K163" s="282"/>
      <c r="L163" s="282"/>
      <c r="M163" s="282"/>
      <c r="N163" s="282"/>
      <c r="P163" s="43"/>
      <c r="Q163" s="43"/>
      <c r="R163" s="43"/>
      <c r="S163" s="43"/>
    </row>
    <row r="164" spans="1:19" s="40" customFormat="1" ht="9.9499999999999993" customHeight="1">
      <c r="A164" s="39"/>
      <c r="I164" s="105"/>
      <c r="J164" s="105"/>
      <c r="K164" s="220"/>
      <c r="L164" s="220"/>
      <c r="M164" s="105"/>
      <c r="N164" s="105"/>
      <c r="P164" s="43"/>
      <c r="Q164" s="43"/>
      <c r="R164" s="43"/>
      <c r="S164" s="43"/>
    </row>
    <row r="165" spans="1:19" ht="9.9499999999999993" customHeight="1">
      <c r="A165" s="39"/>
      <c r="B165" s="40"/>
      <c r="C165" s="40"/>
      <c r="D165" s="40"/>
      <c r="E165" s="40"/>
      <c r="F165" s="40"/>
      <c r="G165" s="40"/>
      <c r="H165" s="40"/>
      <c r="I165" s="105"/>
      <c r="J165" s="105"/>
      <c r="K165" s="41"/>
      <c r="L165" s="41"/>
      <c r="M165" s="105"/>
    </row>
    <row r="166" spans="1:19" ht="23.1" customHeight="1">
      <c r="A166" s="437" t="s">
        <v>233</v>
      </c>
      <c r="B166" s="437"/>
      <c r="C166" s="437"/>
      <c r="D166" s="437"/>
      <c r="E166" s="437"/>
      <c r="F166" s="437"/>
      <c r="G166" s="278">
        <f>SUM(G14,G28,G37,G61,G82,G102,G130,G143)</f>
        <v>1.0150000000000001</v>
      </c>
      <c r="H166" s="278"/>
      <c r="I166" s="295" t="e">
        <f>SUM(I14,I37,I61,I82,I102,I130,I143,#REF!)</f>
        <v>#REF!</v>
      </c>
      <c r="J166" s="295"/>
      <c r="K166" s="296" t="e">
        <f>SUM(K14,K37,K61,K82,K102,K130,K143,#REF!)</f>
        <v>#REF!</v>
      </c>
      <c r="L166" s="296"/>
      <c r="M166" s="283" t="e">
        <f>SUM(M14,M37,M61,M82,M102,M130,M143,#REF!)</f>
        <v>#REF!</v>
      </c>
      <c r="N166" s="283"/>
    </row>
    <row r="167" spans="1:19" s="40" customFormat="1" ht="14.1" customHeight="1">
      <c r="A167" s="130"/>
      <c r="B167" s="130"/>
      <c r="C167" s="130"/>
      <c r="D167" s="130"/>
      <c r="E167" s="130"/>
      <c r="F167" s="130"/>
      <c r="G167" s="140"/>
      <c r="H167" s="140"/>
      <c r="I167" s="140"/>
      <c r="J167" s="140"/>
      <c r="K167" s="141"/>
      <c r="L167" s="141"/>
      <c r="M167" s="133"/>
      <c r="N167" s="133"/>
    </row>
    <row r="168" spans="1:19" ht="23.1" customHeight="1">
      <c r="A168" s="437" t="s">
        <v>245</v>
      </c>
      <c r="B168" s="437"/>
      <c r="C168" s="437"/>
      <c r="D168" s="437"/>
      <c r="E168" s="437"/>
      <c r="F168" s="437"/>
      <c r="G168" s="278">
        <f>G183</f>
        <v>1.0150000000000001</v>
      </c>
      <c r="H168" s="278"/>
      <c r="I168" s="284" t="e">
        <f t="shared" ref="I168" si="17">I183</f>
        <v>#REF!</v>
      </c>
      <c r="J168" s="285"/>
      <c r="K168" s="286">
        <f t="shared" ref="K168" si="18">K183</f>
        <v>0</v>
      </c>
      <c r="L168" s="287"/>
      <c r="M168" s="284" t="e">
        <f>M183</f>
        <v>#REF!</v>
      </c>
      <c r="N168" s="285"/>
    </row>
    <row r="169" spans="1:19" s="40" customFormat="1" ht="14.1" customHeight="1">
      <c r="A169" s="130"/>
      <c r="B169" s="130"/>
      <c r="C169" s="130"/>
      <c r="D169" s="130"/>
      <c r="E169" s="130"/>
      <c r="F169" s="130"/>
      <c r="G169" s="140"/>
      <c r="H169" s="140"/>
      <c r="I169" s="140"/>
      <c r="J169" s="140"/>
      <c r="K169" s="141"/>
      <c r="L169" s="141"/>
      <c r="M169" s="133"/>
      <c r="N169" s="133"/>
    </row>
    <row r="170" spans="1:19" ht="23.1" customHeight="1">
      <c r="A170" s="437" t="s">
        <v>246</v>
      </c>
      <c r="B170" s="437"/>
      <c r="C170" s="437"/>
      <c r="D170" s="437"/>
      <c r="E170" s="437"/>
      <c r="F170" s="438"/>
      <c r="G170" s="344" t="e">
        <f>SUM(G14,G37,G61,G82,G102,G130,G143,#REF!)</f>
        <v>#REF!</v>
      </c>
      <c r="H170" s="344"/>
      <c r="I170" s="283" t="e">
        <f>SUM(I14,I37,I61,I82,I102,I130,I143,#REF!)</f>
        <v>#REF!</v>
      </c>
      <c r="J170" s="283"/>
      <c r="K170" s="342" t="e">
        <f>K166+K168</f>
        <v>#REF!</v>
      </c>
      <c r="L170" s="342"/>
      <c r="M170" s="283" t="e">
        <f>M166+M168</f>
        <v>#REF!</v>
      </c>
      <c r="N170" s="283"/>
    </row>
    <row r="171" spans="1:19" s="40" customFormat="1" ht="9.9499999999999993" customHeight="1">
      <c r="A171" s="130"/>
      <c r="B171" s="130"/>
      <c r="C171" s="130"/>
      <c r="D171" s="130"/>
      <c r="E171" s="130"/>
      <c r="F171" s="130"/>
      <c r="G171" s="131"/>
      <c r="H171" s="132"/>
      <c r="I171" s="133"/>
      <c r="J171" s="133"/>
      <c r="K171" s="147"/>
      <c r="L171" s="147"/>
      <c r="M171" s="133"/>
      <c r="N171" s="133"/>
    </row>
    <row r="172" spans="1:19" ht="20.100000000000001" customHeight="1">
      <c r="A172" s="435" t="s">
        <v>211</v>
      </c>
      <c r="B172" s="435"/>
      <c r="C172" s="435"/>
      <c r="D172" s="435"/>
      <c r="E172" s="436" t="s">
        <v>23</v>
      </c>
      <c r="F172" s="436"/>
      <c r="G172" s="436" t="s">
        <v>24</v>
      </c>
      <c r="H172" s="436"/>
      <c r="I172" s="347" t="s">
        <v>34</v>
      </c>
      <c r="J172" s="347"/>
      <c r="K172" s="436" t="s">
        <v>25</v>
      </c>
      <c r="L172" s="436"/>
      <c r="M172" s="347" t="s">
        <v>35</v>
      </c>
      <c r="N172" s="347"/>
      <c r="O172" s="48"/>
      <c r="P172" s="50"/>
      <c r="Q172" s="50"/>
      <c r="R172" s="50"/>
    </row>
    <row r="173" spans="1:19" s="40" customFormat="1" ht="11.1" customHeight="1">
      <c r="A173" s="126"/>
      <c r="B173" s="126"/>
      <c r="C173" s="126"/>
      <c r="D173" s="126"/>
      <c r="E173" s="127"/>
      <c r="F173" s="127"/>
      <c r="G173" s="127"/>
      <c r="H173" s="127"/>
      <c r="I173" s="128"/>
      <c r="J173" s="128"/>
      <c r="K173" s="127"/>
      <c r="L173" s="127"/>
      <c r="M173" s="128"/>
      <c r="N173" s="128"/>
      <c r="O173" s="111"/>
      <c r="P173" s="129"/>
      <c r="Q173" s="129"/>
      <c r="R173" s="129"/>
    </row>
    <row r="174" spans="1:19" ht="20.100000000000001" customHeight="1">
      <c r="A174" s="435" t="s">
        <v>219</v>
      </c>
      <c r="B174" s="435"/>
      <c r="C174" s="435"/>
      <c r="D174" s="435"/>
      <c r="E174" s="436"/>
      <c r="F174" s="436"/>
      <c r="G174" s="436"/>
      <c r="H174" s="436"/>
      <c r="I174" s="347"/>
      <c r="J174" s="347"/>
      <c r="K174" s="436"/>
      <c r="L174" s="436"/>
      <c r="M174" s="347"/>
      <c r="N174" s="347"/>
      <c r="O174" s="48"/>
      <c r="P174" s="50"/>
      <c r="Q174" s="50"/>
      <c r="R174" s="50"/>
    </row>
    <row r="175" spans="1:19" s="40" customFormat="1" ht="11.1" customHeight="1">
      <c r="A175" s="126"/>
      <c r="B175" s="126"/>
      <c r="C175" s="126"/>
      <c r="D175" s="126"/>
      <c r="E175" s="127"/>
      <c r="F175" s="127"/>
      <c r="G175" s="127"/>
      <c r="H175" s="127"/>
      <c r="I175" s="128"/>
      <c r="J175" s="128"/>
      <c r="K175" s="127"/>
      <c r="L175" s="127"/>
      <c r="M175" s="128"/>
      <c r="N175" s="128"/>
      <c r="O175" s="111"/>
      <c r="P175" s="129"/>
      <c r="Q175" s="129"/>
      <c r="R175" s="129"/>
    </row>
    <row r="176" spans="1:19" ht="71.099999999999994" customHeight="1">
      <c r="A176" s="142" t="s">
        <v>235</v>
      </c>
      <c r="B176" s="434" t="s">
        <v>110</v>
      </c>
      <c r="C176" s="293"/>
      <c r="D176" s="293"/>
      <c r="E176" s="293"/>
      <c r="F176" s="293"/>
      <c r="G176" s="293"/>
      <c r="H176" s="293"/>
      <c r="I176" s="293"/>
      <c r="J176" s="294"/>
      <c r="K176" s="276"/>
      <c r="L176" s="277"/>
      <c r="M176" s="223" t="s">
        <v>218</v>
      </c>
      <c r="N176" s="224"/>
      <c r="O176" s="48"/>
    </row>
    <row r="177" spans="1:18" s="40" customFormat="1" ht="6" customHeight="1">
      <c r="A177" s="63"/>
      <c r="B177" s="64"/>
      <c r="C177" s="64"/>
      <c r="D177" s="64"/>
      <c r="E177" s="65"/>
      <c r="F177" s="65"/>
      <c r="G177" s="66"/>
      <c r="H177" s="65"/>
      <c r="I177" s="67"/>
      <c r="J177" s="67"/>
      <c r="K177" s="66"/>
      <c r="L177" s="66"/>
      <c r="M177" s="67"/>
      <c r="N177" s="67"/>
    </row>
    <row r="178" spans="1:18" ht="17.100000000000001" customHeight="1">
      <c r="A178" s="39"/>
      <c r="B178" s="40"/>
      <c r="C178" s="40"/>
      <c r="D178" s="40"/>
      <c r="E178" s="40"/>
      <c r="F178" s="40"/>
      <c r="G178" s="40"/>
      <c r="H178" s="40"/>
      <c r="I178" s="105"/>
      <c r="J178" s="105"/>
      <c r="K178" s="41"/>
      <c r="L178" s="41"/>
      <c r="M178" s="105"/>
      <c r="P178" s="50"/>
      <c r="Q178" s="50"/>
      <c r="R178" s="50"/>
    </row>
    <row r="179" spans="1:18" ht="20.100000000000001" hidden="1" customHeight="1" outlineLevel="1">
      <c r="A179" s="259" t="s">
        <v>234</v>
      </c>
      <c r="B179" s="259"/>
      <c r="C179" s="259"/>
      <c r="D179" s="259"/>
      <c r="E179" s="259"/>
      <c r="F179" s="259"/>
      <c r="G179" s="260" t="s">
        <v>24</v>
      </c>
      <c r="H179" s="260"/>
      <c r="I179" s="273" t="s">
        <v>34</v>
      </c>
      <c r="J179" s="273"/>
      <c r="K179" s="260" t="s">
        <v>25</v>
      </c>
      <c r="L179" s="260"/>
      <c r="M179" s="273" t="s">
        <v>35</v>
      </c>
      <c r="N179" s="273"/>
      <c r="O179" s="48"/>
      <c r="P179" s="50"/>
      <c r="Q179" s="50"/>
      <c r="R179" s="50"/>
    </row>
    <row r="180" spans="1:18" ht="6" hidden="1" customHeight="1" outlineLevel="1">
      <c r="A180" s="39"/>
      <c r="B180" s="40"/>
      <c r="C180" s="40"/>
      <c r="D180" s="40"/>
      <c r="E180" s="40"/>
      <c r="F180" s="40"/>
      <c r="G180" s="40"/>
      <c r="H180" s="40"/>
      <c r="I180" s="105"/>
      <c r="J180" s="105"/>
      <c r="K180" s="41"/>
      <c r="L180" s="41"/>
      <c r="M180" s="105"/>
      <c r="P180" s="50"/>
      <c r="Q180" s="50"/>
      <c r="R180" s="50"/>
    </row>
    <row r="181" spans="1:18" ht="20.100000000000001" hidden="1" customHeight="1" outlineLevel="1">
      <c r="A181" s="274" t="s">
        <v>243</v>
      </c>
      <c r="B181" s="274"/>
      <c r="C181" s="274"/>
      <c r="D181" s="274"/>
      <c r="E181" s="274"/>
      <c r="F181" s="274"/>
      <c r="G181" s="255">
        <f>G166</f>
        <v>1.0150000000000001</v>
      </c>
      <c r="H181" s="256"/>
      <c r="I181" s="257" t="e">
        <f>I166</f>
        <v>#REF!</v>
      </c>
      <c r="J181" s="257"/>
      <c r="K181" s="258" t="e">
        <f>K166</f>
        <v>#REF!</v>
      </c>
      <c r="L181" s="258"/>
      <c r="M181" s="257" t="e">
        <f>M166</f>
        <v>#REF!</v>
      </c>
      <c r="N181" s="257"/>
      <c r="O181" s="48"/>
      <c r="P181" s="50"/>
      <c r="Q181" s="50"/>
      <c r="R181" s="50"/>
    </row>
    <row r="182" spans="1:18" ht="9.9499999999999993" hidden="1" customHeight="1" outlineLevel="1">
      <c r="A182" s="39"/>
      <c r="B182" s="40"/>
      <c r="C182" s="40"/>
      <c r="D182" s="40"/>
      <c r="E182" s="40"/>
      <c r="F182" s="40"/>
      <c r="G182" s="40"/>
      <c r="H182" s="40"/>
      <c r="I182" s="105"/>
      <c r="J182" s="105"/>
      <c r="K182" s="41"/>
      <c r="L182" s="41"/>
      <c r="M182" s="105"/>
      <c r="P182" s="50"/>
      <c r="Q182" s="50"/>
      <c r="R182" s="50"/>
    </row>
    <row r="183" spans="1:18" ht="20.100000000000001" hidden="1" customHeight="1" outlineLevel="1">
      <c r="A183" s="216" t="s">
        <v>242</v>
      </c>
      <c r="B183" s="216"/>
      <c r="C183" s="216"/>
      <c r="D183" s="216"/>
      <c r="E183" s="216"/>
      <c r="F183" s="343"/>
      <c r="G183" s="255">
        <f>G166</f>
        <v>1.0150000000000001</v>
      </c>
      <c r="H183" s="256"/>
      <c r="I183" s="257" t="e">
        <f>I166</f>
        <v>#REF!</v>
      </c>
      <c r="J183" s="257"/>
      <c r="K183" s="280">
        <v>0</v>
      </c>
      <c r="L183" s="280"/>
      <c r="M183" s="257" t="e">
        <f>I183*K183</f>
        <v>#REF!</v>
      </c>
      <c r="N183" s="257"/>
      <c r="O183" s="48"/>
      <c r="P183" s="50"/>
      <c r="Q183" s="50"/>
      <c r="R183" s="50"/>
    </row>
    <row r="184" spans="1:18" ht="9.9499999999999993" hidden="1" customHeight="1" outlineLevel="1">
      <c r="A184" s="39"/>
      <c r="B184" s="40"/>
      <c r="C184" s="40"/>
      <c r="D184" s="40"/>
      <c r="E184" s="40"/>
      <c r="F184" s="40"/>
      <c r="G184" s="40"/>
      <c r="H184" s="40"/>
      <c r="I184" s="105"/>
      <c r="J184" s="105"/>
      <c r="K184" s="41"/>
      <c r="L184" s="41"/>
      <c r="M184" s="105"/>
      <c r="P184" s="50"/>
      <c r="Q184" s="50"/>
      <c r="R184" s="50"/>
    </row>
    <row r="185" spans="1:18" ht="20.100000000000001" hidden="1" customHeight="1" outlineLevel="1">
      <c r="A185" s="216" t="s">
        <v>244</v>
      </c>
      <c r="B185" s="216"/>
      <c r="C185" s="216"/>
      <c r="D185" s="216"/>
      <c r="E185" s="216"/>
      <c r="F185" s="343"/>
      <c r="G185" s="255" t="e">
        <f>G170</f>
        <v>#REF!</v>
      </c>
      <c r="H185" s="256"/>
      <c r="I185" s="257" t="e">
        <f>I170</f>
        <v>#REF!</v>
      </c>
      <c r="J185" s="257"/>
      <c r="K185" s="342">
        <f>F185</f>
        <v>0</v>
      </c>
      <c r="L185" s="342"/>
      <c r="M185" s="228" t="e">
        <f>SUM(M181+M183)</f>
        <v>#REF!</v>
      </c>
      <c r="N185" s="228"/>
      <c r="O185" s="48"/>
      <c r="P185" s="50"/>
      <c r="Q185" s="50"/>
      <c r="R185" s="50"/>
    </row>
    <row r="186" spans="1:18" ht="9.9499999999999993" hidden="1" customHeight="1" outlineLevel="1">
      <c r="A186" s="39"/>
      <c r="B186" s="40"/>
      <c r="C186" s="40"/>
      <c r="D186" s="40"/>
      <c r="E186" s="40"/>
      <c r="F186" s="40"/>
      <c r="G186" s="40"/>
      <c r="H186" s="40"/>
      <c r="I186" s="105"/>
      <c r="J186" s="105"/>
      <c r="K186" s="41"/>
      <c r="L186" s="41"/>
      <c r="M186" s="105"/>
    </row>
    <row r="187" spans="1:18" ht="20.100000000000001" hidden="1" customHeight="1" outlineLevel="1">
      <c r="A187" s="430" t="s">
        <v>247</v>
      </c>
      <c r="B187" s="430"/>
      <c r="C187" s="430"/>
      <c r="D187" s="430"/>
      <c r="E187" s="430"/>
      <c r="F187" s="431"/>
      <c r="G187" s="255" t="str">
        <f>G172</f>
        <v>Max. %</v>
      </c>
      <c r="H187" s="256"/>
      <c r="I187" s="257" t="str">
        <f>I172</f>
        <v>Max. US $</v>
      </c>
      <c r="J187" s="257"/>
      <c r="K187" s="342">
        <v>1</v>
      </c>
      <c r="L187" s="342"/>
      <c r="M187" s="228">
        <f>M10</f>
        <v>16000</v>
      </c>
      <c r="N187" s="228"/>
      <c r="O187" s="48"/>
      <c r="P187" s="50"/>
      <c r="Q187" s="50"/>
      <c r="R187" s="50"/>
    </row>
    <row r="188" spans="1:18" ht="9.9499999999999993" hidden="1" customHeight="1" outlineLevel="1">
      <c r="A188" s="39"/>
      <c r="B188" s="40"/>
      <c r="C188" s="40"/>
      <c r="D188" s="40"/>
      <c r="E188" s="40"/>
      <c r="F188" s="40"/>
      <c r="G188" s="40"/>
      <c r="H188" s="40"/>
      <c r="I188" s="105"/>
      <c r="J188" s="105"/>
      <c r="K188" s="41"/>
      <c r="L188" s="41"/>
      <c r="M188" s="105"/>
    </row>
    <row r="189" spans="1:18" ht="69.95" hidden="1" customHeight="1" outlineLevel="1">
      <c r="A189" s="253" t="s">
        <v>124</v>
      </c>
      <c r="B189" s="253"/>
      <c r="C189" s="253"/>
      <c r="D189" s="253"/>
      <c r="E189" s="282" t="s">
        <v>249</v>
      </c>
      <c r="F189" s="282"/>
      <c r="G189" s="282"/>
      <c r="H189" s="282"/>
      <c r="I189" s="282"/>
      <c r="J189" s="282"/>
      <c r="K189" s="282"/>
      <c r="L189" s="282"/>
      <c r="M189" s="282"/>
      <c r="N189" s="282"/>
    </row>
    <row r="190" spans="1:18" ht="9.9499999999999993" hidden="1" customHeight="1" outlineLevel="1">
      <c r="A190" s="39"/>
      <c r="B190" s="40"/>
      <c r="C190" s="40"/>
      <c r="D190" s="40"/>
      <c r="E190" s="40"/>
      <c r="F190" s="40"/>
      <c r="G190" s="40"/>
      <c r="H190" s="40"/>
      <c r="I190" s="105"/>
      <c r="J190" s="105"/>
      <c r="K190" s="41"/>
      <c r="L190" s="41"/>
      <c r="M190" s="105"/>
    </row>
    <row r="191" spans="1:18" ht="78.95" hidden="1" customHeight="1" outlineLevel="1">
      <c r="A191" s="253" t="s">
        <v>124</v>
      </c>
      <c r="B191" s="253"/>
      <c r="C191" s="253"/>
      <c r="D191" s="253"/>
      <c r="E191" s="282" t="s">
        <v>248</v>
      </c>
      <c r="F191" s="282"/>
      <c r="G191" s="282"/>
      <c r="H191" s="282"/>
      <c r="I191" s="282"/>
      <c r="J191" s="282"/>
      <c r="K191" s="282"/>
      <c r="L191" s="282"/>
      <c r="M191" s="282"/>
      <c r="N191" s="282"/>
    </row>
    <row r="192" spans="1:18" ht="9.9499999999999993" hidden="1" customHeight="1" outlineLevel="1">
      <c r="A192" s="39"/>
      <c r="B192" s="40"/>
      <c r="C192" s="40"/>
      <c r="D192" s="40"/>
      <c r="E192" s="40"/>
      <c r="F192" s="40"/>
      <c r="G192" s="40"/>
      <c r="H192" s="40"/>
      <c r="I192" s="105"/>
      <c r="J192" s="105"/>
      <c r="K192" s="41"/>
      <c r="L192" s="41"/>
      <c r="M192" s="105"/>
    </row>
    <row r="193" spans="1:19" ht="20.100000000000001" hidden="1" customHeight="1" outlineLevel="1">
      <c r="A193" s="216" t="s">
        <v>2</v>
      </c>
      <c r="B193" s="216"/>
      <c r="C193" s="216"/>
      <c r="D193" s="216"/>
      <c r="E193" s="427"/>
      <c r="F193" s="428"/>
      <c r="G193" s="428"/>
      <c r="H193" s="428"/>
      <c r="I193" s="428"/>
      <c r="J193" s="428"/>
      <c r="K193" s="428"/>
      <c r="L193" s="428"/>
      <c r="M193" s="428"/>
      <c r="N193" s="429"/>
    </row>
    <row r="194" spans="1:19" ht="9.9499999999999993" hidden="1" customHeight="1" outlineLevel="1">
      <c r="A194" s="39"/>
      <c r="B194" s="40"/>
      <c r="C194" s="40"/>
      <c r="D194" s="40"/>
      <c r="E194" s="40"/>
      <c r="F194" s="40"/>
      <c r="G194" s="40"/>
      <c r="H194" s="40"/>
      <c r="I194" s="105"/>
      <c r="J194" s="105"/>
      <c r="K194" s="41"/>
      <c r="L194" s="41"/>
      <c r="M194" s="105"/>
    </row>
    <row r="195" spans="1:19" s="40" customFormat="1" ht="20.100000000000001" hidden="1" customHeight="1" outlineLevel="1">
      <c r="A195" s="216" t="s">
        <v>1</v>
      </c>
      <c r="B195" s="216"/>
      <c r="C195" s="216"/>
      <c r="D195" s="216"/>
      <c r="E195" s="427"/>
      <c r="F195" s="428"/>
      <c r="G195" s="428"/>
      <c r="H195" s="428"/>
      <c r="I195" s="428"/>
      <c r="J195" s="428"/>
      <c r="K195" s="428"/>
      <c r="L195" s="428"/>
      <c r="M195" s="428"/>
      <c r="N195" s="429"/>
      <c r="P195" s="43"/>
      <c r="Q195" s="43"/>
      <c r="R195" s="43"/>
      <c r="S195" s="43"/>
    </row>
    <row r="196" spans="1:19" s="40" customFormat="1" ht="9.9499999999999993" hidden="1" customHeight="1" outlineLevel="1">
      <c r="A196" s="39"/>
      <c r="I196" s="105"/>
      <c r="J196" s="105"/>
      <c r="K196" s="41"/>
      <c r="L196" s="41"/>
      <c r="M196" s="105"/>
      <c r="N196" s="105"/>
      <c r="P196" s="43"/>
      <c r="Q196" s="43"/>
      <c r="R196" s="43"/>
      <c r="S196" s="43"/>
    </row>
    <row r="197" spans="1:19" s="40" customFormat="1" ht="20.100000000000001" hidden="1" customHeight="1" outlineLevel="1">
      <c r="A197" s="216" t="s">
        <v>36</v>
      </c>
      <c r="B197" s="216"/>
      <c r="C197" s="216"/>
      <c r="D197" s="216"/>
      <c r="E197" s="162" t="s">
        <v>125</v>
      </c>
      <c r="F197" s="38"/>
      <c r="G197" s="261" t="s">
        <v>126</v>
      </c>
      <c r="H197" s="262"/>
      <c r="I197" s="432"/>
      <c r="J197" s="433"/>
      <c r="K197" s="265" t="s">
        <v>127</v>
      </c>
      <c r="L197" s="266"/>
      <c r="M197" s="432"/>
      <c r="N197" s="433"/>
      <c r="P197" s="43"/>
      <c r="Q197" s="43"/>
      <c r="R197" s="43"/>
      <c r="S197" s="43"/>
    </row>
    <row r="198" spans="1:19" s="40" customFormat="1" ht="12.75" hidden="1" collapsed="1">
      <c r="A198" s="39"/>
      <c r="I198" s="105"/>
      <c r="J198" s="105"/>
      <c r="K198" s="41"/>
      <c r="L198" s="41"/>
      <c r="M198" s="105"/>
      <c r="N198" s="105"/>
    </row>
    <row r="199" spans="1:19" s="40" customFormat="1" ht="12.75" hidden="1">
      <c r="A199" s="39"/>
      <c r="I199" s="105"/>
      <c r="J199" s="105"/>
      <c r="K199" s="41"/>
      <c r="L199" s="41"/>
      <c r="M199" s="105"/>
      <c r="N199" s="105"/>
    </row>
  </sheetData>
  <sheetProtection selectLockedCells="1"/>
  <mergeCells count="617">
    <mergeCell ref="G115:H115"/>
    <mergeCell ref="K115:L115"/>
    <mergeCell ref="A23:D23"/>
    <mergeCell ref="G23:H23"/>
    <mergeCell ref="K23:L23"/>
    <mergeCell ref="G31:H31"/>
    <mergeCell ref="I31:J31"/>
    <mergeCell ref="K31:L31"/>
    <mergeCell ref="M31:N31"/>
    <mergeCell ref="A32:D32"/>
    <mergeCell ref="G32:H32"/>
    <mergeCell ref="K32:L32"/>
    <mergeCell ref="A33:D33"/>
    <mergeCell ref="E33:F33"/>
    <mergeCell ref="G33:H33"/>
    <mergeCell ref="I33:J33"/>
    <mergeCell ref="K33:L33"/>
    <mergeCell ref="M33:N33"/>
    <mergeCell ref="M40:N40"/>
    <mergeCell ref="A39:D39"/>
    <mergeCell ref="E39:F39"/>
    <mergeCell ref="G39:H39"/>
    <mergeCell ref="I39:J39"/>
    <mergeCell ref="K39:L39"/>
    <mergeCell ref="A3:N3"/>
    <mergeCell ref="A6:D6"/>
    <mergeCell ref="E6:F6"/>
    <mergeCell ref="G6:H6"/>
    <mergeCell ref="K6:L6"/>
    <mergeCell ref="M6:N6"/>
    <mergeCell ref="A28:D28"/>
    <mergeCell ref="E28:F28"/>
    <mergeCell ref="G28:H28"/>
    <mergeCell ref="I28:J28"/>
    <mergeCell ref="K28:L28"/>
    <mergeCell ref="M28:N28"/>
    <mergeCell ref="A12:D12"/>
    <mergeCell ref="E12:F12"/>
    <mergeCell ref="G12:H12"/>
    <mergeCell ref="I12:J12"/>
    <mergeCell ref="K12:L12"/>
    <mergeCell ref="M12:N12"/>
    <mergeCell ref="A8:D8"/>
    <mergeCell ref="E8:F8"/>
    <mergeCell ref="H8:J8"/>
    <mergeCell ref="K8:L8"/>
    <mergeCell ref="M8:N8"/>
    <mergeCell ref="A10:D10"/>
    <mergeCell ref="E10:F10"/>
    <mergeCell ref="H10:J10"/>
    <mergeCell ref="K10:L10"/>
    <mergeCell ref="M10:N10"/>
    <mergeCell ref="A16:D16"/>
    <mergeCell ref="E16:F16"/>
    <mergeCell ref="G16:H16"/>
    <mergeCell ref="I16:J16"/>
    <mergeCell ref="K16:L16"/>
    <mergeCell ref="M16:N16"/>
    <mergeCell ref="A14:D14"/>
    <mergeCell ref="E14:F14"/>
    <mergeCell ref="G14:H14"/>
    <mergeCell ref="I14:J14"/>
    <mergeCell ref="K14:L14"/>
    <mergeCell ref="M14:N14"/>
    <mergeCell ref="A18:D18"/>
    <mergeCell ref="E18:F18"/>
    <mergeCell ref="G18:H18"/>
    <mergeCell ref="I18:J18"/>
    <mergeCell ref="K18:L18"/>
    <mergeCell ref="M18:N18"/>
    <mergeCell ref="A17:D17"/>
    <mergeCell ref="E17:F17"/>
    <mergeCell ref="G17:H17"/>
    <mergeCell ref="I17:J17"/>
    <mergeCell ref="K17:L17"/>
    <mergeCell ref="M17:N17"/>
    <mergeCell ref="M21:N21"/>
    <mergeCell ref="A20:D20"/>
    <mergeCell ref="E20:F20"/>
    <mergeCell ref="G20:H20"/>
    <mergeCell ref="I20:J20"/>
    <mergeCell ref="K20:L20"/>
    <mergeCell ref="M20:N20"/>
    <mergeCell ref="A19:D19"/>
    <mergeCell ref="E19:F19"/>
    <mergeCell ref="G19:H19"/>
    <mergeCell ref="I19:J19"/>
    <mergeCell ref="K19:L19"/>
    <mergeCell ref="M19:N19"/>
    <mergeCell ref="A22:D22"/>
    <mergeCell ref="G22:H22"/>
    <mergeCell ref="K22:L22"/>
    <mergeCell ref="A24:D24"/>
    <mergeCell ref="E24:F24"/>
    <mergeCell ref="G24:H24"/>
    <mergeCell ref="I24:J24"/>
    <mergeCell ref="K24:L24"/>
    <mergeCell ref="A21:D21"/>
    <mergeCell ref="E21:F21"/>
    <mergeCell ref="G21:H21"/>
    <mergeCell ref="I21:J21"/>
    <mergeCell ref="K21:L21"/>
    <mergeCell ref="M39:N39"/>
    <mergeCell ref="M24:N24"/>
    <mergeCell ref="A26:D26"/>
    <mergeCell ref="E26:N26"/>
    <mergeCell ref="A37:D37"/>
    <mergeCell ref="E37:F37"/>
    <mergeCell ref="G37:H37"/>
    <mergeCell ref="I37:J37"/>
    <mergeCell ref="K37:L37"/>
    <mergeCell ref="M37:N37"/>
    <mergeCell ref="A30:D30"/>
    <mergeCell ref="E30:F30"/>
    <mergeCell ref="G30:H30"/>
    <mergeCell ref="I30:J30"/>
    <mergeCell ref="K30:L30"/>
    <mergeCell ref="M30:N30"/>
    <mergeCell ref="A31:D31"/>
    <mergeCell ref="E31:F31"/>
    <mergeCell ref="A35:D35"/>
    <mergeCell ref="E35:N35"/>
    <mergeCell ref="A41:D41"/>
    <mergeCell ref="G41:H41"/>
    <mergeCell ref="K41:L41"/>
    <mergeCell ref="A42:D42"/>
    <mergeCell ref="E42:F42"/>
    <mergeCell ref="G42:H42"/>
    <mergeCell ref="I42:J42"/>
    <mergeCell ref="K42:L42"/>
    <mergeCell ref="A40:D40"/>
    <mergeCell ref="E40:F40"/>
    <mergeCell ref="G40:H40"/>
    <mergeCell ref="I40:J40"/>
    <mergeCell ref="K40:L40"/>
    <mergeCell ref="A44:D44"/>
    <mergeCell ref="E44:F44"/>
    <mergeCell ref="G44:H44"/>
    <mergeCell ref="I44:J44"/>
    <mergeCell ref="K44:L44"/>
    <mergeCell ref="M44:N44"/>
    <mergeCell ref="M42:N42"/>
    <mergeCell ref="A43:D43"/>
    <mergeCell ref="E43:F43"/>
    <mergeCell ref="G43:H43"/>
    <mergeCell ref="I43:J43"/>
    <mergeCell ref="K43:L43"/>
    <mergeCell ref="M43:N43"/>
    <mergeCell ref="A45:D45"/>
    <mergeCell ref="E45:F45"/>
    <mergeCell ref="G45:H45"/>
    <mergeCell ref="I45:J45"/>
    <mergeCell ref="K45:L45"/>
    <mergeCell ref="A46:D46"/>
    <mergeCell ref="G46:H46"/>
    <mergeCell ref="I46:J46"/>
    <mergeCell ref="K46:L46"/>
    <mergeCell ref="M50:N50"/>
    <mergeCell ref="M48:N48"/>
    <mergeCell ref="A49:D49"/>
    <mergeCell ref="E49:F49"/>
    <mergeCell ref="G49:H49"/>
    <mergeCell ref="K49:L49"/>
    <mergeCell ref="M49:N49"/>
    <mergeCell ref="A47:D47"/>
    <mergeCell ref="E47:F47"/>
    <mergeCell ref="G47:H47"/>
    <mergeCell ref="K47:L47"/>
    <mergeCell ref="A48:D48"/>
    <mergeCell ref="E48:F48"/>
    <mergeCell ref="G48:H48"/>
    <mergeCell ref="K48:L48"/>
    <mergeCell ref="A51:D51"/>
    <mergeCell ref="G51:H51"/>
    <mergeCell ref="K51:L51"/>
    <mergeCell ref="A52:D52"/>
    <mergeCell ref="G52:H52"/>
    <mergeCell ref="K52:L52"/>
    <mergeCell ref="A50:D50"/>
    <mergeCell ref="E50:F50"/>
    <mergeCell ref="G50:H50"/>
    <mergeCell ref="I50:J50"/>
    <mergeCell ref="K50:L50"/>
    <mergeCell ref="A55:D55"/>
    <mergeCell ref="G55:H55"/>
    <mergeCell ref="K55:L55"/>
    <mergeCell ref="A56:D56"/>
    <mergeCell ref="G56:H56"/>
    <mergeCell ref="K56:L56"/>
    <mergeCell ref="A53:D53"/>
    <mergeCell ref="G53:H53"/>
    <mergeCell ref="K53:L53"/>
    <mergeCell ref="A54:D54"/>
    <mergeCell ref="G54:H54"/>
    <mergeCell ref="K54:L54"/>
    <mergeCell ref="A59:D59"/>
    <mergeCell ref="E59:N59"/>
    <mergeCell ref="A61:D61"/>
    <mergeCell ref="E61:F61"/>
    <mergeCell ref="G61:H61"/>
    <mergeCell ref="I61:J61"/>
    <mergeCell ref="K61:L61"/>
    <mergeCell ref="M61:N61"/>
    <mergeCell ref="A57:D57"/>
    <mergeCell ref="E57:F57"/>
    <mergeCell ref="G57:H57"/>
    <mergeCell ref="I57:J57"/>
    <mergeCell ref="K57:L57"/>
    <mergeCell ref="M57:N57"/>
    <mergeCell ref="A64:D64"/>
    <mergeCell ref="E64:F64"/>
    <mergeCell ref="G64:H64"/>
    <mergeCell ref="I64:J64"/>
    <mergeCell ref="K64:L64"/>
    <mergeCell ref="M64:N64"/>
    <mergeCell ref="A63:D63"/>
    <mergeCell ref="E63:F63"/>
    <mergeCell ref="G63:H63"/>
    <mergeCell ref="I63:J63"/>
    <mergeCell ref="K63:L63"/>
    <mergeCell ref="M63:N63"/>
    <mergeCell ref="A66:D66"/>
    <mergeCell ref="G66:H66"/>
    <mergeCell ref="K66:L66"/>
    <mergeCell ref="A65:D65"/>
    <mergeCell ref="E65:F65"/>
    <mergeCell ref="G65:H65"/>
    <mergeCell ref="I65:J65"/>
    <mergeCell ref="K65:L65"/>
    <mergeCell ref="M65:N65"/>
    <mergeCell ref="G70:H70"/>
    <mergeCell ref="K70:L70"/>
    <mergeCell ref="G71:H71"/>
    <mergeCell ref="K71:L71"/>
    <mergeCell ref="A72:D72"/>
    <mergeCell ref="G72:H72"/>
    <mergeCell ref="K72:L72"/>
    <mergeCell ref="A67:F67"/>
    <mergeCell ref="G67:H67"/>
    <mergeCell ref="K67:L67"/>
    <mergeCell ref="G68:H68"/>
    <mergeCell ref="K68:L68"/>
    <mergeCell ref="A69:D69"/>
    <mergeCell ref="G69:H69"/>
    <mergeCell ref="K69:L69"/>
    <mergeCell ref="A75:D75"/>
    <mergeCell ref="G75:H75"/>
    <mergeCell ref="K75:L75"/>
    <mergeCell ref="A76:D76"/>
    <mergeCell ref="G76:H76"/>
    <mergeCell ref="I76:J76"/>
    <mergeCell ref="K76:L76"/>
    <mergeCell ref="A73:D73"/>
    <mergeCell ref="G73:H73"/>
    <mergeCell ref="K73:L73"/>
    <mergeCell ref="A74:D74"/>
    <mergeCell ref="G74:H74"/>
    <mergeCell ref="K74:L74"/>
    <mergeCell ref="A77:D77"/>
    <mergeCell ref="G77:H77"/>
    <mergeCell ref="I77:J77"/>
    <mergeCell ref="K77:L77"/>
    <mergeCell ref="A78:D78"/>
    <mergeCell ref="E78:F78"/>
    <mergeCell ref="G78:H78"/>
    <mergeCell ref="I78:J78"/>
    <mergeCell ref="K78:L78"/>
    <mergeCell ref="M84:N84"/>
    <mergeCell ref="M78:N78"/>
    <mergeCell ref="A80:D80"/>
    <mergeCell ref="E80:N80"/>
    <mergeCell ref="A82:D82"/>
    <mergeCell ref="E82:F82"/>
    <mergeCell ref="G82:H82"/>
    <mergeCell ref="I82:J82"/>
    <mergeCell ref="K82:L82"/>
    <mergeCell ref="M82:N82"/>
    <mergeCell ref="A85:D85"/>
    <mergeCell ref="G85:H85"/>
    <mergeCell ref="K85:L85"/>
    <mergeCell ref="A86:D86"/>
    <mergeCell ref="G86:H86"/>
    <mergeCell ref="K86:L86"/>
    <mergeCell ref="A84:D84"/>
    <mergeCell ref="E84:F84"/>
    <mergeCell ref="G84:H84"/>
    <mergeCell ref="I84:J84"/>
    <mergeCell ref="K84:L84"/>
    <mergeCell ref="M90:N90"/>
    <mergeCell ref="A89:D89"/>
    <mergeCell ref="E89:F89"/>
    <mergeCell ref="G89:H89"/>
    <mergeCell ref="I89:J89"/>
    <mergeCell ref="K89:L89"/>
    <mergeCell ref="M89:N89"/>
    <mergeCell ref="A87:D87"/>
    <mergeCell ref="G87:H87"/>
    <mergeCell ref="K87:L87"/>
    <mergeCell ref="A88:D88"/>
    <mergeCell ref="G88:H88"/>
    <mergeCell ref="K88:L88"/>
    <mergeCell ref="A91:D91"/>
    <mergeCell ref="G91:H91"/>
    <mergeCell ref="K91:L91"/>
    <mergeCell ref="E92:F92"/>
    <mergeCell ref="G92:H92"/>
    <mergeCell ref="I92:J92"/>
    <mergeCell ref="K92:L92"/>
    <mergeCell ref="A90:D90"/>
    <mergeCell ref="E90:F90"/>
    <mergeCell ref="G90:H90"/>
    <mergeCell ref="I90:J90"/>
    <mergeCell ref="K90:L90"/>
    <mergeCell ref="A93:D93"/>
    <mergeCell ref="G93:H93"/>
    <mergeCell ref="K93:L93"/>
    <mergeCell ref="G94:H94"/>
    <mergeCell ref="K94:L94"/>
    <mergeCell ref="A95:D95"/>
    <mergeCell ref="E95:F95"/>
    <mergeCell ref="G95:H95"/>
    <mergeCell ref="I95:J95"/>
    <mergeCell ref="K95:L95"/>
    <mergeCell ref="A98:D98"/>
    <mergeCell ref="E98:F98"/>
    <mergeCell ref="G98:H98"/>
    <mergeCell ref="I98:J98"/>
    <mergeCell ref="K98:L98"/>
    <mergeCell ref="M98:N98"/>
    <mergeCell ref="M95:N95"/>
    <mergeCell ref="G96:H96"/>
    <mergeCell ref="K96:L96"/>
    <mergeCell ref="A97:D97"/>
    <mergeCell ref="G97:H97"/>
    <mergeCell ref="K97:L97"/>
    <mergeCell ref="A104:D104"/>
    <mergeCell ref="G104:H104"/>
    <mergeCell ref="K104:L104"/>
    <mergeCell ref="A105:D105"/>
    <mergeCell ref="G105:H105"/>
    <mergeCell ref="K105:L105"/>
    <mergeCell ref="A100:D100"/>
    <mergeCell ref="E100:N100"/>
    <mergeCell ref="K101:L101"/>
    <mergeCell ref="A102:D102"/>
    <mergeCell ref="E102:F102"/>
    <mergeCell ref="G102:H102"/>
    <mergeCell ref="I102:J102"/>
    <mergeCell ref="K102:L102"/>
    <mergeCell ref="M102:N102"/>
    <mergeCell ref="A108:F108"/>
    <mergeCell ref="G108:H108"/>
    <mergeCell ref="I108:J108"/>
    <mergeCell ref="K108:L108"/>
    <mergeCell ref="M108:N108"/>
    <mergeCell ref="A109:D109"/>
    <mergeCell ref="G109:H109"/>
    <mergeCell ref="K109:L109"/>
    <mergeCell ref="A106:D106"/>
    <mergeCell ref="G106:H106"/>
    <mergeCell ref="K106:L106"/>
    <mergeCell ref="A107:D107"/>
    <mergeCell ref="G107:H107"/>
    <mergeCell ref="K107:L107"/>
    <mergeCell ref="M111:N111"/>
    <mergeCell ref="G112:H112"/>
    <mergeCell ref="K112:L112"/>
    <mergeCell ref="A113:D113"/>
    <mergeCell ref="G113:H113"/>
    <mergeCell ref="K113:L113"/>
    <mergeCell ref="A110:D110"/>
    <mergeCell ref="G110:H110"/>
    <mergeCell ref="K110:L110"/>
    <mergeCell ref="A111:D111"/>
    <mergeCell ref="E111:F111"/>
    <mergeCell ref="G111:H111"/>
    <mergeCell ref="I111:J111"/>
    <mergeCell ref="K111:L111"/>
    <mergeCell ref="M120:N120"/>
    <mergeCell ref="G117:H117"/>
    <mergeCell ref="K117:L117"/>
    <mergeCell ref="G118:H118"/>
    <mergeCell ref="K118:L118"/>
    <mergeCell ref="A119:D119"/>
    <mergeCell ref="G119:H119"/>
    <mergeCell ref="K119:L119"/>
    <mergeCell ref="A116:D116"/>
    <mergeCell ref="E116:F116"/>
    <mergeCell ref="G116:H116"/>
    <mergeCell ref="I116:J116"/>
    <mergeCell ref="K116:L116"/>
    <mergeCell ref="M116:N116"/>
    <mergeCell ref="A121:D121"/>
    <mergeCell ref="G121:H121"/>
    <mergeCell ref="K121:L121"/>
    <mergeCell ref="A122:D122"/>
    <mergeCell ref="G122:H122"/>
    <mergeCell ref="K122:L122"/>
    <mergeCell ref="A120:D120"/>
    <mergeCell ref="E120:F120"/>
    <mergeCell ref="G120:H120"/>
    <mergeCell ref="I120:J120"/>
    <mergeCell ref="K120:L120"/>
    <mergeCell ref="A126:D126"/>
    <mergeCell ref="E126:F126"/>
    <mergeCell ref="G126:H126"/>
    <mergeCell ref="I126:J126"/>
    <mergeCell ref="K126:L126"/>
    <mergeCell ref="M126:N126"/>
    <mergeCell ref="A123:D123"/>
    <mergeCell ref="E123:F123"/>
    <mergeCell ref="G123:H123"/>
    <mergeCell ref="I123:J123"/>
    <mergeCell ref="K123:L123"/>
    <mergeCell ref="M123:N123"/>
    <mergeCell ref="M124:N124"/>
    <mergeCell ref="A125:D125"/>
    <mergeCell ref="E125:F125"/>
    <mergeCell ref="G125:H125"/>
    <mergeCell ref="I125:J125"/>
    <mergeCell ref="K125:L125"/>
    <mergeCell ref="M125:N125"/>
    <mergeCell ref="A124:D124"/>
    <mergeCell ref="E124:F124"/>
    <mergeCell ref="G124:H124"/>
    <mergeCell ref="I124:J124"/>
    <mergeCell ref="K124:L124"/>
    <mergeCell ref="A132:D132"/>
    <mergeCell ref="E132:F132"/>
    <mergeCell ref="G132:H132"/>
    <mergeCell ref="I132:J132"/>
    <mergeCell ref="K132:L132"/>
    <mergeCell ref="M132:N132"/>
    <mergeCell ref="A128:D128"/>
    <mergeCell ref="E128:N128"/>
    <mergeCell ref="A130:D130"/>
    <mergeCell ref="E130:F130"/>
    <mergeCell ref="G130:H130"/>
    <mergeCell ref="I130:J130"/>
    <mergeCell ref="K130:L130"/>
    <mergeCell ref="M130:N130"/>
    <mergeCell ref="A137:D137"/>
    <mergeCell ref="E137:F137"/>
    <mergeCell ref="G137:H137"/>
    <mergeCell ref="I137:J137"/>
    <mergeCell ref="K137:L137"/>
    <mergeCell ref="M137:N137"/>
    <mergeCell ref="A134:D134"/>
    <mergeCell ref="G134:H134"/>
    <mergeCell ref="K134:L134"/>
    <mergeCell ref="A135:D135"/>
    <mergeCell ref="G135:I135"/>
    <mergeCell ref="K135:L135"/>
    <mergeCell ref="A139:D139"/>
    <mergeCell ref="E139:F139"/>
    <mergeCell ref="G139:H139"/>
    <mergeCell ref="I139:J139"/>
    <mergeCell ref="K139:L139"/>
    <mergeCell ref="M139:N139"/>
    <mergeCell ref="A138:D138"/>
    <mergeCell ref="E138:F138"/>
    <mergeCell ref="G138:H138"/>
    <mergeCell ref="I138:J138"/>
    <mergeCell ref="K138:L138"/>
    <mergeCell ref="M138:N138"/>
    <mergeCell ref="M145:N145"/>
    <mergeCell ref="A141:D141"/>
    <mergeCell ref="E141:N141"/>
    <mergeCell ref="A143:D143"/>
    <mergeCell ref="E143:F143"/>
    <mergeCell ref="G143:H143"/>
    <mergeCell ref="I143:J143"/>
    <mergeCell ref="K143:L143"/>
    <mergeCell ref="M143:N143"/>
    <mergeCell ref="A146:D146"/>
    <mergeCell ref="G146:H146"/>
    <mergeCell ref="K146:L146"/>
    <mergeCell ref="A147:D147"/>
    <mergeCell ref="G147:H147"/>
    <mergeCell ref="K147:L147"/>
    <mergeCell ref="A145:D145"/>
    <mergeCell ref="E145:F145"/>
    <mergeCell ref="G145:H145"/>
    <mergeCell ref="I145:J145"/>
    <mergeCell ref="K145:L145"/>
    <mergeCell ref="M149:N149"/>
    <mergeCell ref="A150:D150"/>
    <mergeCell ref="G150:H150"/>
    <mergeCell ref="K150:L150"/>
    <mergeCell ref="A151:D151"/>
    <mergeCell ref="G151:H151"/>
    <mergeCell ref="K151:L151"/>
    <mergeCell ref="G148:H148"/>
    <mergeCell ref="K148:L148"/>
    <mergeCell ref="A149:D149"/>
    <mergeCell ref="E149:F149"/>
    <mergeCell ref="G149:H149"/>
    <mergeCell ref="I149:J149"/>
    <mergeCell ref="K149:L149"/>
    <mergeCell ref="A154:D154"/>
    <mergeCell ref="E154:F154"/>
    <mergeCell ref="G154:H154"/>
    <mergeCell ref="K154:L154"/>
    <mergeCell ref="M154:N154"/>
    <mergeCell ref="A155:D155"/>
    <mergeCell ref="G155:H155"/>
    <mergeCell ref="K155:L155"/>
    <mergeCell ref="A152:D152"/>
    <mergeCell ref="E152:F152"/>
    <mergeCell ref="G152:H152"/>
    <mergeCell ref="I152:J152"/>
    <mergeCell ref="K152:L152"/>
    <mergeCell ref="A153:D153"/>
    <mergeCell ref="G153:H153"/>
    <mergeCell ref="K153:L153"/>
    <mergeCell ref="M158:N158"/>
    <mergeCell ref="A159:D159"/>
    <mergeCell ref="G159:H159"/>
    <mergeCell ref="K159:L159"/>
    <mergeCell ref="A156:D156"/>
    <mergeCell ref="E156:F156"/>
    <mergeCell ref="G156:H156"/>
    <mergeCell ref="I156:J156"/>
    <mergeCell ref="K156:L156"/>
    <mergeCell ref="A157:D157"/>
    <mergeCell ref="G157:H157"/>
    <mergeCell ref="K157:L157"/>
    <mergeCell ref="A160:D160"/>
    <mergeCell ref="G160:H160"/>
    <mergeCell ref="K160:L160"/>
    <mergeCell ref="A161:D161"/>
    <mergeCell ref="E161:F161"/>
    <mergeCell ref="G161:H161"/>
    <mergeCell ref="I161:J161"/>
    <mergeCell ref="K161:L161"/>
    <mergeCell ref="A158:D158"/>
    <mergeCell ref="E158:F158"/>
    <mergeCell ref="G158:H158"/>
    <mergeCell ref="K158:L158"/>
    <mergeCell ref="A166:F166"/>
    <mergeCell ref="G166:H166"/>
    <mergeCell ref="I166:J166"/>
    <mergeCell ref="K166:L166"/>
    <mergeCell ref="M166:N166"/>
    <mergeCell ref="M161:N161"/>
    <mergeCell ref="A163:D163"/>
    <mergeCell ref="E163:N163"/>
    <mergeCell ref="K164:L164"/>
    <mergeCell ref="A168:F168"/>
    <mergeCell ref="G168:H168"/>
    <mergeCell ref="I168:J168"/>
    <mergeCell ref="K168:L168"/>
    <mergeCell ref="M168:N168"/>
    <mergeCell ref="A170:F170"/>
    <mergeCell ref="G170:H170"/>
    <mergeCell ref="I170:J170"/>
    <mergeCell ref="K170:L170"/>
    <mergeCell ref="M170:N170"/>
    <mergeCell ref="A174:D174"/>
    <mergeCell ref="E174:F174"/>
    <mergeCell ref="G174:H174"/>
    <mergeCell ref="I174:J174"/>
    <mergeCell ref="K174:L174"/>
    <mergeCell ref="M174:N174"/>
    <mergeCell ref="A172:D172"/>
    <mergeCell ref="E172:F172"/>
    <mergeCell ref="G172:H172"/>
    <mergeCell ref="I172:J172"/>
    <mergeCell ref="K172:L172"/>
    <mergeCell ref="M172:N172"/>
    <mergeCell ref="G183:H183"/>
    <mergeCell ref="I183:J183"/>
    <mergeCell ref="K183:L183"/>
    <mergeCell ref="M183:N183"/>
    <mergeCell ref="B176:J176"/>
    <mergeCell ref="K176:L176"/>
    <mergeCell ref="M176:N176"/>
    <mergeCell ref="A179:F179"/>
    <mergeCell ref="G179:H179"/>
    <mergeCell ref="I179:J179"/>
    <mergeCell ref="K179:L179"/>
    <mergeCell ref="M179:N179"/>
    <mergeCell ref="A197:D197"/>
    <mergeCell ref="G197:H197"/>
    <mergeCell ref="I197:J197"/>
    <mergeCell ref="K197:L197"/>
    <mergeCell ref="M197:N197"/>
    <mergeCell ref="A189:D189"/>
    <mergeCell ref="E189:N189"/>
    <mergeCell ref="A191:D191"/>
    <mergeCell ref="E191:N191"/>
    <mergeCell ref="A193:D193"/>
    <mergeCell ref="E193:N193"/>
    <mergeCell ref="A114:D114"/>
    <mergeCell ref="K114:L114"/>
    <mergeCell ref="G114:H114"/>
    <mergeCell ref="I114:J114"/>
    <mergeCell ref="E114:F114"/>
    <mergeCell ref="A115:D115"/>
    <mergeCell ref="A195:D195"/>
    <mergeCell ref="E195:N195"/>
    <mergeCell ref="A185:F185"/>
    <mergeCell ref="G185:H185"/>
    <mergeCell ref="I185:J185"/>
    <mergeCell ref="K185:L185"/>
    <mergeCell ref="M185:N185"/>
    <mergeCell ref="A187:F187"/>
    <mergeCell ref="G187:H187"/>
    <mergeCell ref="I187:J187"/>
    <mergeCell ref="K187:L187"/>
    <mergeCell ref="M187:N187"/>
    <mergeCell ref="A181:F181"/>
    <mergeCell ref="G181:H181"/>
    <mergeCell ref="I181:J181"/>
    <mergeCell ref="K181:L181"/>
    <mergeCell ref="M181:N181"/>
    <mergeCell ref="A183:F183"/>
  </mergeCells>
  <conditionalFormatting sqref="K14:L14 K54 K66 K63:L64">
    <cfRule type="expression" dxfId="225" priority="231">
      <formula>$K14&gt;$G14</formula>
    </cfRule>
  </conditionalFormatting>
  <conditionalFormatting sqref="K166:L166 K171:L171 K169:L169">
    <cfRule type="expression" dxfId="224" priority="230">
      <formula>K166&gt;#REF!</formula>
    </cfRule>
  </conditionalFormatting>
  <conditionalFormatting sqref="K183:L183">
    <cfRule type="expression" dxfId="223" priority="229">
      <formula>K183&gt;#REF!</formula>
    </cfRule>
  </conditionalFormatting>
  <conditionalFormatting sqref="K181:L181">
    <cfRule type="expression" dxfId="222" priority="228">
      <formula>K181&gt;#REF!</formula>
    </cfRule>
  </conditionalFormatting>
  <conditionalFormatting sqref="G6:H6">
    <cfRule type="containsErrors" dxfId="221" priority="233">
      <formula>ISERROR(G6)</formula>
    </cfRule>
  </conditionalFormatting>
  <conditionalFormatting sqref="K6:L6">
    <cfRule type="containsErrors" dxfId="220" priority="227">
      <formula>ISERROR(K6)</formula>
    </cfRule>
  </conditionalFormatting>
  <conditionalFormatting sqref="K14:L14 K54 K66 K63:L64">
    <cfRule type="expression" dxfId="219" priority="225">
      <formula>$K14&lt;$G14</formula>
    </cfRule>
    <cfRule type="expression" dxfId="218" priority="226">
      <formula>$K14=$G14</formula>
    </cfRule>
  </conditionalFormatting>
  <conditionalFormatting sqref="K16:L22">
    <cfRule type="expression" dxfId="217" priority="224">
      <formula>$K16&gt;$G16</formula>
    </cfRule>
  </conditionalFormatting>
  <conditionalFormatting sqref="K16:L22">
    <cfRule type="expression" dxfId="216" priority="222">
      <formula>$K16&lt;$G16</formula>
    </cfRule>
    <cfRule type="expression" dxfId="215" priority="223">
      <formula>$K16=$G16</formula>
    </cfRule>
  </conditionalFormatting>
  <conditionalFormatting sqref="K39:L44 K49 K51">
    <cfRule type="expression" dxfId="214" priority="221">
      <formula>$K39&gt;$G39</formula>
    </cfRule>
  </conditionalFormatting>
  <conditionalFormatting sqref="K39:L44 K49 K51">
    <cfRule type="expression" dxfId="213" priority="219">
      <formula>$K39&lt;$G39</formula>
    </cfRule>
    <cfRule type="expression" dxfId="212" priority="220">
      <formula>$K39=$G39</formula>
    </cfRule>
  </conditionalFormatting>
  <conditionalFormatting sqref="K75">
    <cfRule type="expression" dxfId="211" priority="218">
      <formula>$K75&gt;$G75</formula>
    </cfRule>
  </conditionalFormatting>
  <conditionalFormatting sqref="K75">
    <cfRule type="expression" dxfId="210" priority="216">
      <formula>$K75&lt;$G75</formula>
    </cfRule>
    <cfRule type="expression" dxfId="209" priority="217">
      <formula>$K75=$G75</formula>
    </cfRule>
  </conditionalFormatting>
  <conditionalFormatting sqref="K85">
    <cfRule type="expression" dxfId="208" priority="215">
      <formula>$K85&gt;$G85</formula>
    </cfRule>
  </conditionalFormatting>
  <conditionalFormatting sqref="K85">
    <cfRule type="expression" dxfId="207" priority="213">
      <formula>$K85&lt;$G85</formula>
    </cfRule>
    <cfRule type="expression" dxfId="206" priority="214">
      <formula>$K85=$G85</formula>
    </cfRule>
  </conditionalFormatting>
  <conditionalFormatting sqref="K109:L110">
    <cfRule type="expression" dxfId="205" priority="212">
      <formula>$K109&gt;$G109</formula>
    </cfRule>
  </conditionalFormatting>
  <conditionalFormatting sqref="K109:L110">
    <cfRule type="expression" dxfId="204" priority="210">
      <formula>$K109&lt;$G109</formula>
    </cfRule>
    <cfRule type="expression" dxfId="203" priority="211">
      <formula>$K109=$G109</formula>
    </cfRule>
  </conditionalFormatting>
  <conditionalFormatting sqref="K132:L132">
    <cfRule type="expression" dxfId="202" priority="209">
      <formula>$K132&gt;$G132</formula>
    </cfRule>
  </conditionalFormatting>
  <conditionalFormatting sqref="K132:L132">
    <cfRule type="expression" dxfId="201" priority="207">
      <formula>$K132&lt;$G132</formula>
    </cfRule>
    <cfRule type="expression" dxfId="200" priority="208">
      <formula>$K132=$G132</formula>
    </cfRule>
  </conditionalFormatting>
  <conditionalFormatting sqref="K37:L37">
    <cfRule type="expression" dxfId="199" priority="203">
      <formula>$K37&gt;$G37</formula>
    </cfRule>
  </conditionalFormatting>
  <conditionalFormatting sqref="K37:L37">
    <cfRule type="expression" dxfId="198" priority="201">
      <formula>$K37&lt;$G37</formula>
    </cfRule>
    <cfRule type="expression" dxfId="197" priority="202">
      <formula>$K37=$G37</formula>
    </cfRule>
  </conditionalFormatting>
  <conditionalFormatting sqref="K61:L61">
    <cfRule type="expression" dxfId="196" priority="200">
      <formula>$K61&gt;$G61</formula>
    </cfRule>
  </conditionalFormatting>
  <conditionalFormatting sqref="K61:L61">
    <cfRule type="expression" dxfId="195" priority="198">
      <formula>$K61&lt;$G61</formula>
    </cfRule>
    <cfRule type="expression" dxfId="194" priority="199">
      <formula>$K61=$G61</formula>
    </cfRule>
  </conditionalFormatting>
  <conditionalFormatting sqref="K82:L82">
    <cfRule type="expression" dxfId="193" priority="197">
      <formula>$K82&gt;$G82</formula>
    </cfRule>
  </conditionalFormatting>
  <conditionalFormatting sqref="K82:L82">
    <cfRule type="expression" dxfId="192" priority="195">
      <formula>$K82&lt;$G82</formula>
    </cfRule>
    <cfRule type="expression" dxfId="191" priority="196">
      <formula>$K82=$G82</formula>
    </cfRule>
  </conditionalFormatting>
  <conditionalFormatting sqref="K102:L102">
    <cfRule type="expression" dxfId="190" priority="194">
      <formula>$K102&gt;$G102</formula>
    </cfRule>
  </conditionalFormatting>
  <conditionalFormatting sqref="K102:L102">
    <cfRule type="expression" dxfId="189" priority="192">
      <formula>$K102&lt;$G102</formula>
    </cfRule>
    <cfRule type="expression" dxfId="188" priority="193">
      <formula>$K102=$G102</formula>
    </cfRule>
  </conditionalFormatting>
  <conditionalFormatting sqref="K130:L130">
    <cfRule type="expression" dxfId="187" priority="191">
      <formula>$K130&gt;$G130</formula>
    </cfRule>
  </conditionalFormatting>
  <conditionalFormatting sqref="K130:L130">
    <cfRule type="expression" dxfId="186" priority="189">
      <formula>$K130&lt;$G130</formula>
    </cfRule>
    <cfRule type="expression" dxfId="185" priority="190">
      <formula>$K130=$G130</formula>
    </cfRule>
  </conditionalFormatting>
  <conditionalFormatting sqref="K143:L143">
    <cfRule type="expression" dxfId="184" priority="188">
      <formula>$K143&gt;$G143</formula>
    </cfRule>
  </conditionalFormatting>
  <conditionalFormatting sqref="K143:L143">
    <cfRule type="expression" dxfId="183" priority="186">
      <formula>$K143&lt;$G143</formula>
    </cfRule>
    <cfRule type="expression" dxfId="182" priority="187">
      <formula>$K143=$G143</formula>
    </cfRule>
  </conditionalFormatting>
  <conditionalFormatting sqref="K170:L170">
    <cfRule type="expression" dxfId="181" priority="182">
      <formula>K170&gt;#REF!</formula>
    </cfRule>
  </conditionalFormatting>
  <conditionalFormatting sqref="K167:L167">
    <cfRule type="expression" dxfId="180" priority="181">
      <formula>K167&gt;#REF!</formula>
    </cfRule>
  </conditionalFormatting>
  <conditionalFormatting sqref="K168:L168">
    <cfRule type="expression" dxfId="179" priority="179">
      <formula>K168&gt;#REF!</formula>
    </cfRule>
  </conditionalFormatting>
  <conditionalFormatting sqref="K185:L185">
    <cfRule type="expression" dxfId="178" priority="180">
      <formula>K185&gt;#REF!</formula>
    </cfRule>
  </conditionalFormatting>
  <conditionalFormatting sqref="K187:L187">
    <cfRule type="expression" dxfId="177" priority="178">
      <formula>K187&gt;#REF!</formula>
    </cfRule>
  </conditionalFormatting>
  <conditionalFormatting sqref="K45:L46 K47:K48">
    <cfRule type="expression" dxfId="176" priority="177">
      <formula>$K45&gt;$G45</formula>
    </cfRule>
  </conditionalFormatting>
  <conditionalFormatting sqref="K45:L46 K47:K48">
    <cfRule type="expression" dxfId="175" priority="175">
      <formula>$K45&lt;$G45</formula>
    </cfRule>
    <cfRule type="expression" dxfId="174" priority="176">
      <formula>$K45=$G45</formula>
    </cfRule>
  </conditionalFormatting>
  <conditionalFormatting sqref="K48">
    <cfRule type="expression" dxfId="173" priority="174">
      <formula>$K48&gt;$G48</formula>
    </cfRule>
  </conditionalFormatting>
  <conditionalFormatting sqref="K48">
    <cfRule type="expression" dxfId="172" priority="172">
      <formula>$K48&lt;$G48</formula>
    </cfRule>
    <cfRule type="expression" dxfId="171" priority="173">
      <formula>$K48=$G48</formula>
    </cfRule>
  </conditionalFormatting>
  <conditionalFormatting sqref="K49">
    <cfRule type="expression" dxfId="170" priority="169">
      <formula>$K49&lt;$G49</formula>
    </cfRule>
    <cfRule type="expression" dxfId="169" priority="170">
      <formula>$K49=$G49</formula>
    </cfRule>
  </conditionalFormatting>
  <conditionalFormatting sqref="K49">
    <cfRule type="expression" dxfId="168" priority="171">
      <formula>$K49&gt;$G49</formula>
    </cfRule>
  </conditionalFormatting>
  <conditionalFormatting sqref="K56">
    <cfRule type="expression" dxfId="167" priority="234">
      <formula>$K56&gt;$G55</formula>
    </cfRule>
  </conditionalFormatting>
  <conditionalFormatting sqref="K56">
    <cfRule type="expression" dxfId="166" priority="235">
      <formula>$K56&lt;$G55</formula>
    </cfRule>
    <cfRule type="expression" dxfId="165" priority="236">
      <formula>$K56=$G55</formula>
    </cfRule>
  </conditionalFormatting>
  <conditionalFormatting sqref="K76:L76">
    <cfRule type="expression" dxfId="164" priority="168">
      <formula>$K76&gt;$G76</formula>
    </cfRule>
  </conditionalFormatting>
  <conditionalFormatting sqref="K76:L76">
    <cfRule type="expression" dxfId="163" priority="166">
      <formula>$K76&lt;$G76</formula>
    </cfRule>
    <cfRule type="expression" dxfId="162" priority="167">
      <formula>$K76=$G76</formula>
    </cfRule>
  </conditionalFormatting>
  <conditionalFormatting sqref="K73:L73">
    <cfRule type="expression" dxfId="161" priority="145">
      <formula>$K73&lt;$G73</formula>
    </cfRule>
    <cfRule type="expression" dxfId="160" priority="146">
      <formula>$K73=$G73</formula>
    </cfRule>
  </conditionalFormatting>
  <conditionalFormatting sqref="K68:L68">
    <cfRule type="expression" dxfId="159" priority="162">
      <formula>$K68&gt;$G68</formula>
    </cfRule>
  </conditionalFormatting>
  <conditionalFormatting sqref="K68:L68">
    <cfRule type="expression" dxfId="158" priority="160">
      <formula>$K68&lt;$G68</formula>
    </cfRule>
    <cfRule type="expression" dxfId="157" priority="161">
      <formula>$K68=$G68</formula>
    </cfRule>
  </conditionalFormatting>
  <conditionalFormatting sqref="K69:L69">
    <cfRule type="expression" dxfId="156" priority="159">
      <formula>$K69&gt;$G69</formula>
    </cfRule>
  </conditionalFormatting>
  <conditionalFormatting sqref="K69:L69">
    <cfRule type="expression" dxfId="155" priority="157">
      <formula>$K69&lt;$G69</formula>
    </cfRule>
    <cfRule type="expression" dxfId="154" priority="158">
      <formula>$K69=$G69</formula>
    </cfRule>
  </conditionalFormatting>
  <conditionalFormatting sqref="K70:L70">
    <cfRule type="expression" dxfId="153" priority="156">
      <formula>$K70&gt;$G70</formula>
    </cfRule>
  </conditionalFormatting>
  <conditionalFormatting sqref="K70:L70">
    <cfRule type="expression" dxfId="152" priority="154">
      <formula>$K70&lt;$G70</formula>
    </cfRule>
    <cfRule type="expression" dxfId="151" priority="155">
      <formula>$K70=$G70</formula>
    </cfRule>
  </conditionalFormatting>
  <conditionalFormatting sqref="K71:L71">
    <cfRule type="expression" dxfId="150" priority="153">
      <formula>$K71&gt;$G71</formula>
    </cfRule>
  </conditionalFormatting>
  <conditionalFormatting sqref="K71:L71">
    <cfRule type="expression" dxfId="149" priority="151">
      <formula>$K71&lt;$G71</formula>
    </cfRule>
    <cfRule type="expression" dxfId="148" priority="152">
      <formula>$K71=$G71</formula>
    </cfRule>
  </conditionalFormatting>
  <conditionalFormatting sqref="K72:L72">
    <cfRule type="expression" dxfId="147" priority="150">
      <formula>$K72&gt;$G72</formula>
    </cfRule>
  </conditionalFormatting>
  <conditionalFormatting sqref="K72:L72">
    <cfRule type="expression" dxfId="146" priority="148">
      <formula>$K72&lt;$G72</formula>
    </cfRule>
    <cfRule type="expression" dxfId="145" priority="149">
      <formula>$K72=$G72</formula>
    </cfRule>
  </conditionalFormatting>
  <conditionalFormatting sqref="K73:L73">
    <cfRule type="expression" dxfId="144" priority="147">
      <formula>$K73&gt;$G73</formula>
    </cfRule>
  </conditionalFormatting>
  <conditionalFormatting sqref="K97">
    <cfRule type="expression" dxfId="143" priority="118">
      <formula>$K97&lt;$G97</formula>
    </cfRule>
    <cfRule type="expression" dxfId="142" priority="119">
      <formula>$K97=$G97</formula>
    </cfRule>
  </conditionalFormatting>
  <conditionalFormatting sqref="K77:L77">
    <cfRule type="expression" dxfId="141" priority="112">
      <formula>$K77&lt;$G77</formula>
    </cfRule>
    <cfRule type="expression" dxfId="140" priority="113">
      <formula>$K77=$G77</formula>
    </cfRule>
  </conditionalFormatting>
  <conditionalFormatting sqref="K86">
    <cfRule type="expression" dxfId="139" priority="144">
      <formula>$K86&gt;$G86</formula>
    </cfRule>
  </conditionalFormatting>
  <conditionalFormatting sqref="K86">
    <cfRule type="expression" dxfId="138" priority="142">
      <formula>$K86&lt;$G86</formula>
    </cfRule>
    <cfRule type="expression" dxfId="137" priority="143">
      <formula>$K86=$G86</formula>
    </cfRule>
  </conditionalFormatting>
  <conditionalFormatting sqref="K87">
    <cfRule type="expression" dxfId="136" priority="141">
      <formula>$K87&gt;$G87</formula>
    </cfRule>
  </conditionalFormatting>
  <conditionalFormatting sqref="K87">
    <cfRule type="expression" dxfId="135" priority="139">
      <formula>$K87&lt;$G87</formula>
    </cfRule>
    <cfRule type="expression" dxfId="134" priority="140">
      <formula>$K87=$G87</formula>
    </cfRule>
  </conditionalFormatting>
  <conditionalFormatting sqref="K90">
    <cfRule type="expression" dxfId="133" priority="138">
      <formula>$K90&gt;$G90</formula>
    </cfRule>
  </conditionalFormatting>
  <conditionalFormatting sqref="K90">
    <cfRule type="expression" dxfId="132" priority="136">
      <formula>$K90&lt;$G90</formula>
    </cfRule>
    <cfRule type="expression" dxfId="131" priority="137">
      <formula>$K90=$G90</formula>
    </cfRule>
  </conditionalFormatting>
  <conditionalFormatting sqref="K91">
    <cfRule type="expression" dxfId="130" priority="135">
      <formula>$K91&gt;$G91</formula>
    </cfRule>
  </conditionalFormatting>
  <conditionalFormatting sqref="K91">
    <cfRule type="expression" dxfId="129" priority="133">
      <formula>$K91&lt;$G91</formula>
    </cfRule>
    <cfRule type="expression" dxfId="128" priority="134">
      <formula>$K91=$G91</formula>
    </cfRule>
  </conditionalFormatting>
  <conditionalFormatting sqref="K93">
    <cfRule type="expression" dxfId="127" priority="132">
      <formula>$K93&gt;$G93</formula>
    </cfRule>
  </conditionalFormatting>
  <conditionalFormatting sqref="K93">
    <cfRule type="expression" dxfId="126" priority="130">
      <formula>$K93&lt;$G93</formula>
    </cfRule>
    <cfRule type="expression" dxfId="125" priority="131">
      <formula>$K93=$G93</formula>
    </cfRule>
  </conditionalFormatting>
  <conditionalFormatting sqref="K94">
    <cfRule type="expression" dxfId="124" priority="129">
      <formula>$K94&gt;$G94</formula>
    </cfRule>
  </conditionalFormatting>
  <conditionalFormatting sqref="K94">
    <cfRule type="expression" dxfId="123" priority="127">
      <formula>$K94&lt;$G94</formula>
    </cfRule>
    <cfRule type="expression" dxfId="122" priority="128">
      <formula>$K94=$G94</formula>
    </cfRule>
  </conditionalFormatting>
  <conditionalFormatting sqref="K95">
    <cfRule type="expression" dxfId="121" priority="126">
      <formula>$K95&gt;$G95</formula>
    </cfRule>
  </conditionalFormatting>
  <conditionalFormatting sqref="K95">
    <cfRule type="expression" dxfId="120" priority="124">
      <formula>$K95&lt;$G95</formula>
    </cfRule>
    <cfRule type="expression" dxfId="119" priority="125">
      <formula>$K95=$G95</formula>
    </cfRule>
  </conditionalFormatting>
  <conditionalFormatting sqref="K96">
    <cfRule type="expression" dxfId="118" priority="123">
      <formula>$K96&gt;$G96</formula>
    </cfRule>
  </conditionalFormatting>
  <conditionalFormatting sqref="K96">
    <cfRule type="expression" dxfId="117" priority="121">
      <formula>$K96&lt;$G96</formula>
    </cfRule>
    <cfRule type="expression" dxfId="116" priority="122">
      <formula>$K96=$G96</formula>
    </cfRule>
  </conditionalFormatting>
  <conditionalFormatting sqref="K97">
    <cfRule type="expression" dxfId="115" priority="120">
      <formula>$K97&gt;$G97</formula>
    </cfRule>
  </conditionalFormatting>
  <conditionalFormatting sqref="K147:L148">
    <cfRule type="expression" dxfId="114" priority="106">
      <formula>$K147&lt;$G147</formula>
    </cfRule>
    <cfRule type="expression" dxfId="113" priority="107">
      <formula>$K147=$G147</formula>
    </cfRule>
  </conditionalFormatting>
  <conditionalFormatting sqref="K146:L146">
    <cfRule type="expression" dxfId="112" priority="117">
      <formula>$K146&gt;$G146</formula>
    </cfRule>
  </conditionalFormatting>
  <conditionalFormatting sqref="K146:L146">
    <cfRule type="expression" dxfId="111" priority="115">
      <formula>$K146&lt;$G146</formula>
    </cfRule>
    <cfRule type="expression" dxfId="110" priority="116">
      <formula>$K146=$G146</formula>
    </cfRule>
  </conditionalFormatting>
  <conditionalFormatting sqref="K77:L77">
    <cfRule type="expression" dxfId="109" priority="114">
      <formula>$K77&gt;$G77</formula>
    </cfRule>
  </conditionalFormatting>
  <conditionalFormatting sqref="K147:L148">
    <cfRule type="expression" dxfId="108" priority="108">
      <formula>$K147&gt;$G147</formula>
    </cfRule>
  </conditionalFormatting>
  <conditionalFormatting sqref="K157:L157">
    <cfRule type="expression" dxfId="107" priority="90">
      <formula>$K157&gt;$G157</formula>
    </cfRule>
  </conditionalFormatting>
  <conditionalFormatting sqref="K157:L157">
    <cfRule type="expression" dxfId="106" priority="88">
      <formula>$K157&lt;$G157</formula>
    </cfRule>
    <cfRule type="expression" dxfId="105" priority="89">
      <formula>$K157=$G157</formula>
    </cfRule>
  </conditionalFormatting>
  <conditionalFormatting sqref="K65:L65">
    <cfRule type="expression" dxfId="104" priority="111">
      <formula>$K65&gt;$G65</formula>
    </cfRule>
  </conditionalFormatting>
  <conditionalFormatting sqref="K65:L65">
    <cfRule type="expression" dxfId="103" priority="109">
      <formula>$K65&lt;$G65</formula>
    </cfRule>
    <cfRule type="expression" dxfId="102" priority="110">
      <formula>$K65=$G65</formula>
    </cfRule>
  </conditionalFormatting>
  <conditionalFormatting sqref="K150:L150">
    <cfRule type="expression" dxfId="101" priority="103">
      <formula>$K150&lt;$G150</formula>
    </cfRule>
    <cfRule type="expression" dxfId="100" priority="104">
      <formula>$K150=$G150</formula>
    </cfRule>
  </conditionalFormatting>
  <conditionalFormatting sqref="K150:L150">
    <cfRule type="expression" dxfId="99" priority="105">
      <formula>$K150&gt;$G150</formula>
    </cfRule>
  </conditionalFormatting>
  <conditionalFormatting sqref="K151:L151">
    <cfRule type="expression" dxfId="98" priority="100">
      <formula>$K151&lt;$G151</formula>
    </cfRule>
    <cfRule type="expression" dxfId="97" priority="101">
      <formula>$K151=$G151</formula>
    </cfRule>
  </conditionalFormatting>
  <conditionalFormatting sqref="K151:L151">
    <cfRule type="expression" dxfId="96" priority="102">
      <formula>$K151&gt;$G151</formula>
    </cfRule>
  </conditionalFormatting>
  <conditionalFormatting sqref="K153:L153">
    <cfRule type="expression" dxfId="95" priority="97">
      <formula>$K153&lt;$G153</formula>
    </cfRule>
    <cfRule type="expression" dxfId="94" priority="98">
      <formula>$K153=$G153</formula>
    </cfRule>
  </conditionalFormatting>
  <conditionalFormatting sqref="K153:L153">
    <cfRule type="expression" dxfId="93" priority="99">
      <formula>$K153&gt;$G153</formula>
    </cfRule>
  </conditionalFormatting>
  <conditionalFormatting sqref="K154:L154">
    <cfRule type="expression" dxfId="92" priority="94">
      <formula>$K154&lt;$G154</formula>
    </cfRule>
    <cfRule type="expression" dxfId="91" priority="95">
      <formula>$K154=$G154</formula>
    </cfRule>
  </conditionalFormatting>
  <conditionalFormatting sqref="K154:L154">
    <cfRule type="expression" dxfId="90" priority="96">
      <formula>$K154&gt;$G154</formula>
    </cfRule>
  </conditionalFormatting>
  <conditionalFormatting sqref="K155:L155">
    <cfRule type="expression" dxfId="89" priority="91">
      <formula>$K155&lt;$G155</formula>
    </cfRule>
    <cfRule type="expression" dxfId="88" priority="92">
      <formula>$K155=$G155</formula>
    </cfRule>
  </conditionalFormatting>
  <conditionalFormatting sqref="K155:L155">
    <cfRule type="expression" dxfId="87" priority="93">
      <formula>$K155&gt;$G155</formula>
    </cfRule>
  </conditionalFormatting>
  <conditionalFormatting sqref="K134:L134">
    <cfRule type="expression" dxfId="86" priority="87">
      <formula>$K134&gt;$G134</formula>
    </cfRule>
  </conditionalFormatting>
  <conditionalFormatting sqref="K134:L134">
    <cfRule type="expression" dxfId="85" priority="85">
      <formula>$K134&lt;$G134</formula>
    </cfRule>
    <cfRule type="expression" dxfId="84" priority="86">
      <formula>$K134=$G134</formula>
    </cfRule>
  </conditionalFormatting>
  <conditionalFormatting sqref="K135:L135">
    <cfRule type="expression" dxfId="83" priority="84">
      <formula>$K135&gt;$G135</formula>
    </cfRule>
  </conditionalFormatting>
  <conditionalFormatting sqref="K135:L135">
    <cfRule type="expression" dxfId="82" priority="82">
      <formula>$K135&lt;$G135</formula>
    </cfRule>
    <cfRule type="expression" dxfId="81" priority="83">
      <formula>$K135=$G135</formula>
    </cfRule>
  </conditionalFormatting>
  <conditionalFormatting sqref="K137:L137">
    <cfRule type="expression" dxfId="80" priority="81">
      <formula>$K137&gt;$G137</formula>
    </cfRule>
  </conditionalFormatting>
  <conditionalFormatting sqref="K137:L137">
    <cfRule type="expression" dxfId="79" priority="79">
      <formula>$K137&lt;$G137</formula>
    </cfRule>
    <cfRule type="expression" dxfId="78" priority="80">
      <formula>$K137=$G137</formula>
    </cfRule>
  </conditionalFormatting>
  <conditionalFormatting sqref="K138:L138">
    <cfRule type="expression" dxfId="77" priority="78">
      <formula>$K138&gt;$G138</formula>
    </cfRule>
  </conditionalFormatting>
  <conditionalFormatting sqref="K138:L138">
    <cfRule type="expression" dxfId="76" priority="76">
      <formula>$K138&lt;$G138</formula>
    </cfRule>
    <cfRule type="expression" dxfId="75" priority="77">
      <formula>$K138=$G138</formula>
    </cfRule>
  </conditionalFormatting>
  <conditionalFormatting sqref="K122:L122">
    <cfRule type="expression" dxfId="74" priority="54">
      <formula>$K122&gt;$G122</formula>
    </cfRule>
  </conditionalFormatting>
  <conditionalFormatting sqref="K122:L122">
    <cfRule type="expression" dxfId="73" priority="52">
      <formula>$K122&lt;$G122</formula>
    </cfRule>
    <cfRule type="expression" dxfId="72" priority="53">
      <formula>$K122=$G122</formula>
    </cfRule>
  </conditionalFormatting>
  <conditionalFormatting sqref="K112:L112">
    <cfRule type="expression" dxfId="71" priority="72">
      <formula>$K112&gt;$G112</formula>
    </cfRule>
  </conditionalFormatting>
  <conditionalFormatting sqref="K112:L112">
    <cfRule type="expression" dxfId="70" priority="70">
      <formula>$K112&lt;$G112</formula>
    </cfRule>
    <cfRule type="expression" dxfId="69" priority="71">
      <formula>$K112=$G112</formula>
    </cfRule>
  </conditionalFormatting>
  <conditionalFormatting sqref="K113:L113">
    <cfRule type="expression" dxfId="68" priority="69">
      <formula>$K113&gt;$G113</formula>
    </cfRule>
  </conditionalFormatting>
  <conditionalFormatting sqref="K113:L113">
    <cfRule type="expression" dxfId="67" priority="67">
      <formula>$K113&lt;$G113</formula>
    </cfRule>
    <cfRule type="expression" dxfId="66" priority="68">
      <formula>$K113=$G113</formula>
    </cfRule>
  </conditionalFormatting>
  <conditionalFormatting sqref="K117:L117">
    <cfRule type="expression" dxfId="65" priority="66">
      <formula>$K117&gt;$G117</formula>
    </cfRule>
  </conditionalFormatting>
  <conditionalFormatting sqref="K117:L117">
    <cfRule type="expression" dxfId="64" priority="64">
      <formula>$K117&lt;$G117</formula>
    </cfRule>
    <cfRule type="expression" dxfId="63" priority="65">
      <formula>$K117=$G117</formula>
    </cfRule>
  </conditionalFormatting>
  <conditionalFormatting sqref="K118:L118">
    <cfRule type="expression" dxfId="62" priority="63">
      <formula>$K118&gt;$G118</formula>
    </cfRule>
  </conditionalFormatting>
  <conditionalFormatting sqref="K118:L118">
    <cfRule type="expression" dxfId="61" priority="61">
      <formula>$K118&lt;$G118</formula>
    </cfRule>
    <cfRule type="expression" dxfId="60" priority="62">
      <formula>$K118=$G118</formula>
    </cfRule>
  </conditionalFormatting>
  <conditionalFormatting sqref="K119:L119">
    <cfRule type="expression" dxfId="59" priority="60">
      <formula>$K119&gt;$G119</formula>
    </cfRule>
  </conditionalFormatting>
  <conditionalFormatting sqref="K119:L119">
    <cfRule type="expression" dxfId="58" priority="58">
      <formula>$K119&lt;$G119</formula>
    </cfRule>
    <cfRule type="expression" dxfId="57" priority="59">
      <formula>$K119=$G119</formula>
    </cfRule>
  </conditionalFormatting>
  <conditionalFormatting sqref="K121:L121">
    <cfRule type="expression" dxfId="56" priority="57">
      <formula>$K121&gt;$G121</formula>
    </cfRule>
  </conditionalFormatting>
  <conditionalFormatting sqref="K121:L121">
    <cfRule type="expression" dxfId="55" priority="55">
      <formula>$K121&lt;$G121</formula>
    </cfRule>
    <cfRule type="expression" dxfId="54" priority="56">
      <formula>$K121=$G121</formula>
    </cfRule>
  </conditionalFormatting>
  <conditionalFormatting sqref="K123:L123">
    <cfRule type="expression" dxfId="53" priority="51">
      <formula>$K123&gt;$G123</formula>
    </cfRule>
  </conditionalFormatting>
  <conditionalFormatting sqref="K123:L123">
    <cfRule type="expression" dxfId="52" priority="49">
      <formula>$K123&lt;$G123</formula>
    </cfRule>
    <cfRule type="expression" dxfId="51" priority="50">
      <formula>$K123=$G123</formula>
    </cfRule>
  </conditionalFormatting>
  <conditionalFormatting sqref="K55">
    <cfRule type="expression" dxfId="50" priority="40">
      <formula>$K55&lt;$G55</formula>
    </cfRule>
    <cfRule type="expression" dxfId="49" priority="41">
      <formula>$K55=$G55</formula>
    </cfRule>
  </conditionalFormatting>
  <conditionalFormatting sqref="K52">
    <cfRule type="expression" dxfId="48" priority="48">
      <formula>$K52&gt;$G52</formula>
    </cfRule>
  </conditionalFormatting>
  <conditionalFormatting sqref="K52">
    <cfRule type="expression" dxfId="47" priority="46">
      <formula>$K52&lt;$G52</formula>
    </cfRule>
    <cfRule type="expression" dxfId="46" priority="47">
      <formula>$K52=$G52</formula>
    </cfRule>
  </conditionalFormatting>
  <conditionalFormatting sqref="K53">
    <cfRule type="expression" dxfId="45" priority="45">
      <formula>$K53&gt;$G53</formula>
    </cfRule>
  </conditionalFormatting>
  <conditionalFormatting sqref="K53">
    <cfRule type="expression" dxfId="44" priority="43">
      <formula>$K53&lt;$G53</formula>
    </cfRule>
    <cfRule type="expression" dxfId="43" priority="44">
      <formula>$K53=$G53</formula>
    </cfRule>
  </conditionalFormatting>
  <conditionalFormatting sqref="K55">
    <cfRule type="expression" dxfId="42" priority="42">
      <formula>$K55&gt;$G55</formula>
    </cfRule>
  </conditionalFormatting>
  <conditionalFormatting sqref="K88">
    <cfRule type="expression" dxfId="41" priority="39">
      <formula>$K88&gt;$G88</formula>
    </cfRule>
  </conditionalFormatting>
  <conditionalFormatting sqref="K88">
    <cfRule type="expression" dxfId="40" priority="37">
      <formula>$K88&lt;$G88</formula>
    </cfRule>
    <cfRule type="expression" dxfId="39" priority="38">
      <formula>$K88=$G88</formula>
    </cfRule>
  </conditionalFormatting>
  <conditionalFormatting sqref="K104">
    <cfRule type="expression" dxfId="38" priority="36">
      <formula>$K104&gt;$G104</formula>
    </cfRule>
  </conditionalFormatting>
  <conditionalFormatting sqref="K104">
    <cfRule type="expression" dxfId="37" priority="34">
      <formula>$K104&lt;$G104</formula>
    </cfRule>
    <cfRule type="expression" dxfId="36" priority="35">
      <formula>$K104=$G104</formula>
    </cfRule>
  </conditionalFormatting>
  <conditionalFormatting sqref="K105">
    <cfRule type="expression" dxfId="35" priority="33">
      <formula>$K105&gt;$G105</formula>
    </cfRule>
  </conditionalFormatting>
  <conditionalFormatting sqref="K105">
    <cfRule type="expression" dxfId="34" priority="31">
      <formula>$K105&lt;$G105</formula>
    </cfRule>
    <cfRule type="expression" dxfId="33" priority="32">
      <formula>$K105=$G105</formula>
    </cfRule>
  </conditionalFormatting>
  <conditionalFormatting sqref="K106">
    <cfRule type="expression" dxfId="32" priority="30">
      <formula>$K106&gt;$G106</formula>
    </cfRule>
  </conditionalFormatting>
  <conditionalFormatting sqref="K106">
    <cfRule type="expression" dxfId="31" priority="28">
      <formula>$K106&lt;$G106</formula>
    </cfRule>
    <cfRule type="expression" dxfId="30" priority="29">
      <formula>$K106=$G106</formula>
    </cfRule>
  </conditionalFormatting>
  <conditionalFormatting sqref="K107">
    <cfRule type="expression" dxfId="29" priority="27">
      <formula>$K107&gt;$G107</formula>
    </cfRule>
  </conditionalFormatting>
  <conditionalFormatting sqref="K107">
    <cfRule type="expression" dxfId="28" priority="25">
      <formula>$K107&lt;$G107</formula>
    </cfRule>
    <cfRule type="expression" dxfId="27" priority="26">
      <formula>$K107=$G107</formula>
    </cfRule>
  </conditionalFormatting>
  <conditionalFormatting sqref="K158:L158">
    <cfRule type="expression" dxfId="26" priority="24">
      <formula>$K158&gt;$G158</formula>
    </cfRule>
  </conditionalFormatting>
  <conditionalFormatting sqref="K158:L158">
    <cfRule type="expression" dxfId="25" priority="22">
      <formula>$K158&lt;$G158</formula>
    </cfRule>
    <cfRule type="expression" dxfId="24" priority="23">
      <formula>$K158=$G158</formula>
    </cfRule>
  </conditionalFormatting>
  <conditionalFormatting sqref="K159:L159">
    <cfRule type="expression" dxfId="23" priority="21">
      <formula>$K159&gt;$G159</formula>
    </cfRule>
  </conditionalFormatting>
  <conditionalFormatting sqref="K159:L159">
    <cfRule type="expression" dxfId="22" priority="19">
      <formula>$K159&lt;$G159</formula>
    </cfRule>
    <cfRule type="expression" dxfId="21" priority="20">
      <formula>$K159=$G159</formula>
    </cfRule>
  </conditionalFormatting>
  <conditionalFormatting sqref="K160:L160">
    <cfRule type="expression" dxfId="20" priority="18">
      <formula>$K160&gt;$G160</formula>
    </cfRule>
  </conditionalFormatting>
  <conditionalFormatting sqref="K160:L160">
    <cfRule type="expression" dxfId="19" priority="16">
      <formula>$K160&lt;$G160</formula>
    </cfRule>
    <cfRule type="expression" dxfId="18" priority="17">
      <formula>$K160=$G160</formula>
    </cfRule>
  </conditionalFormatting>
  <conditionalFormatting sqref="K28:L28">
    <cfRule type="expression" dxfId="17" priority="15">
      <formula>$K28&gt;$G28</formula>
    </cfRule>
  </conditionalFormatting>
  <conditionalFormatting sqref="K28:L28">
    <cfRule type="expression" dxfId="16" priority="13">
      <formula>$K28&lt;$G28</formula>
    </cfRule>
    <cfRule type="expression" dxfId="15" priority="14">
      <formula>$K28=$G28</formula>
    </cfRule>
  </conditionalFormatting>
  <conditionalFormatting sqref="K30:L33">
    <cfRule type="expression" dxfId="14" priority="12">
      <formula>$K30&gt;$G30</formula>
    </cfRule>
  </conditionalFormatting>
  <conditionalFormatting sqref="K30:L33">
    <cfRule type="expression" dxfId="13" priority="10">
      <formula>$K30&lt;$G30</formula>
    </cfRule>
    <cfRule type="expression" dxfId="12" priority="11">
      <formula>$K30=$G30</formula>
    </cfRule>
  </conditionalFormatting>
  <conditionalFormatting sqref="K115:L115">
    <cfRule type="expression" dxfId="11" priority="9">
      <formula>$K115&gt;$G115</formula>
    </cfRule>
  </conditionalFormatting>
  <conditionalFormatting sqref="K115:L115">
    <cfRule type="expression" dxfId="10" priority="7">
      <formula>$K115&lt;$G115</formula>
    </cfRule>
    <cfRule type="expression" dxfId="9" priority="8">
      <formula>$K115=$G115</formula>
    </cfRule>
  </conditionalFormatting>
  <conditionalFormatting sqref="K23:L23">
    <cfRule type="expression" dxfId="8" priority="6">
      <formula>$K23&gt;$G23</formula>
    </cfRule>
  </conditionalFormatting>
  <conditionalFormatting sqref="K23:L23">
    <cfRule type="expression" dxfId="7" priority="4">
      <formula>$K23&lt;$G23</formula>
    </cfRule>
    <cfRule type="expression" dxfId="6" priority="5">
      <formula>$K23=$G23</formula>
    </cfRule>
  </conditionalFormatting>
  <conditionalFormatting sqref="K125:L125">
    <cfRule type="expression" dxfId="5" priority="3">
      <formula>$K125&gt;$G125</formula>
    </cfRule>
  </conditionalFormatting>
  <conditionalFormatting sqref="K125:L125">
    <cfRule type="expression" dxfId="4" priority="1">
      <formula>$K125&lt;$G125</formula>
    </cfRule>
    <cfRule type="expression" dxfId="3" priority="2">
      <formula>$K125=$G125</formula>
    </cfRule>
  </conditionalFormatting>
  <dataValidations count="5">
    <dataValidation type="list" allowBlank="1" showInputMessage="1" showErrorMessage="1" sqref="K127:L127" xr:uid="{73F27DE8-AAE2-C745-BCB2-A8EED7F24CB6}">
      <formula1>#REF!</formula1>
    </dataValidation>
    <dataValidation type="list" allowBlank="1" showInputMessage="1" showErrorMessage="1" sqref="E10" xr:uid="{83D19AD1-9AA8-6B4B-B1C4-DCFC1FA50919}">
      <formula1>Competition_Manager</formula1>
    </dataValidation>
    <dataValidation type="list" allowBlank="1" showInputMessage="1" showErrorMessage="1" sqref="I192 I142 M142 M184 I165 M165 I182 M182 I178 M178 I180 M180 I184 I190 M190 M192" xr:uid="{CA168517-AC96-B947-B0DB-0579CF5CB632}">
      <formula1>Numbers</formula1>
    </dataValidation>
    <dataValidation type="list" allowBlank="1" showInputMessage="1" showErrorMessage="1" sqref="E11:M11" xr:uid="{0B77A09A-4484-B340-8B17-A7F33A465EE2}">
      <formula1>$P$2:$P$4</formula1>
    </dataValidation>
    <dataValidation type="list" allowBlank="1" showInputMessage="1" showErrorMessage="1" sqref="E9:G9" xr:uid="{F1F57830-62A4-C34A-A5F6-32DF5861FE90}">
      <formula1>$P$2:$P$3</formula1>
    </dataValidation>
  </dataValidations>
  <pageMargins left="0.76370078740157488" right="0.4" top="0.42" bottom="0.42" header="0" footer="0"/>
  <pageSetup paperSize="9" scale="56" fitToHeight="2" orientation="portrait" horizontalDpi="4294967292" verticalDpi="4294967292"/>
  <rowBreaks count="2" manualBreakCount="2">
    <brk id="100" max="13" man="1"/>
    <brk id="177" max="13" man="1"/>
  </rowBreaks>
  <drawing r:id="rId1"/>
  <extLst>
    <ext xmlns:x14="http://schemas.microsoft.com/office/spreadsheetml/2009/9/main" uri="{CCE6A557-97BC-4b89-ADB6-D9C93CAAB3DF}">
      <x14:dataValidations xmlns:xm="http://schemas.microsoft.com/office/excel/2006/main" count="40">
        <x14:dataValidation type="list" allowBlank="1" showErrorMessage="1" promptTitle="Description:" prompt="If implemented according to the sponsorship implementation and sent for approval." xr:uid="{088D3AFC-FC86-F849-821F-9773BAA5394A}">
          <x14:formula1>
            <xm:f>Lists!$F$78:$F$83</xm:f>
          </x14:formula1>
          <xm:sqref>K157:L160</xm:sqref>
        </x14:dataValidation>
        <x14:dataValidation type="list" allowBlank="1" showErrorMessage="1" promptTitle="Description:" xr:uid="{1B0697D1-D7C5-2B46-853D-A86B89C608BE}">
          <x14:formula1>
            <xm:f>Lists!$F$78:$F$83</xm:f>
          </x14:formula1>
          <xm:sqref>K87:L88 K104:L107</xm:sqref>
        </x14:dataValidation>
        <x14:dataValidation type="list" allowBlank="1" showInputMessage="1" showErrorMessage="1" promptTitle="Description:" prompt="Award ceremonies details." xr:uid="{F28B3431-38A6-3744-B97A-C6EEBA98836D}">
          <x14:formula1>
            <xm:f>Lists!$F$78:$F$83</xm:f>
          </x14:formula1>
          <xm:sqref>K51:L53 K55:L55</xm:sqref>
        </x14:dataValidation>
        <x14:dataValidation type="list" allowBlank="1" showErrorMessage="1" prompt="If all was implemented according to the Directives." xr:uid="{EA632324-FA9B-A640-8BDE-CC7743DDA7EE}">
          <x14:formula1>
            <xm:f>Lists!$D$78:$D$82</xm:f>
          </x14:formula1>
          <xm:sqref>K109:L110 K115:L115 K117:L119 K112:L113 K121:L123</xm:sqref>
        </x14:dataValidation>
        <x14:dataValidation type="list" allowBlank="1" showInputMessage="1" showErrorMessage="1" xr:uid="{4712F1DE-52C3-F546-9410-0974C92A6729}">
          <x14:formula1>
            <xm:f>Lists!$D$78:$D$82</xm:f>
          </x14:formula1>
          <xm:sqref>K135:L135</xm:sqref>
        </x14:dataValidation>
        <x14:dataValidation type="list" allowBlank="1" showInputMessage="1" showErrorMessage="1" xr:uid="{1DFA37B5-04B4-6F44-A865-DB275E9566FF}">
          <x14:formula1>
            <xm:f>Lists!$D$74:$D$82</xm:f>
          </x14:formula1>
          <xm:sqref>K132:L132 K134:L134 K137:L138</xm:sqref>
        </x14:dataValidation>
        <x14:dataValidation type="list" allowBlank="1" showErrorMessage="1" promptTitle="Description:" prompt="If implemented according to the sponsorship implementation and sent for approval." xr:uid="{2ACA6B73-AC10-CD46-8BEE-3CEEAC260086}">
          <x14:formula1>
            <xm:f>Lists!$D$78:$D$82</xm:f>
          </x14:formula1>
          <xm:sqref>K146:L148 K150:L151 K153:L155</xm:sqref>
        </x14:dataValidation>
        <x14:dataValidation type="list" allowBlank="1" showErrorMessage="1" promptTitle="Description:" xr:uid="{D4AA7F4E-3768-D948-BF0B-DDCF44B6058C}">
          <x14:formula1>
            <xm:f>Lists!$D$78:$D$82</xm:f>
          </x14:formula1>
          <xm:sqref>K93:L97 K90:L91 K85:L86</xm:sqref>
        </x14:dataValidation>
        <x14:dataValidation type="list" allowBlank="1" showInputMessage="1" showErrorMessage="1" promptTitle="Description:" prompt="If the VI in the venue was sufficient and fine." xr:uid="{149AC143-5E98-9046-AC75-A7F1D0754604}">
          <x14:formula1>
            <xm:f>Lists!$D$78:$D$82</xm:f>
          </x14:formula1>
          <xm:sqref>K75:L75</xm:sqref>
        </x14:dataValidation>
        <x14:dataValidation type="list" allowBlank="1" showInputMessage="1" showErrorMessage="1" promptTitle="Description:" prompt="If implemented according to the sponsorship implementation and sent for approval." xr:uid="{F5BE1524-F890-9B4F-A06C-A847FFC47DAA}">
          <x14:formula1>
            <xm:f>Lists!$F$78:$F$83</xm:f>
          </x14:formula1>
          <xm:sqref>K68:L73 K77:L77 K65:L65</xm:sqref>
        </x14:dataValidation>
        <x14:dataValidation type="list" allowBlank="1" showInputMessage="1" showErrorMessage="1" promptTitle="Description:" prompt="If all was implemented according to the LED Running Order. " xr:uid="{7017DBAD-C6F1-E548-B7E3-DD3BA443F713}">
          <x14:formula1>
            <xm:f>Lists!$D$78:$D$82</xm:f>
          </x14:formula1>
          <xm:sqref>K66:L66</xm:sqref>
        </x14:dataValidation>
        <x14:dataValidation type="list" allowBlank="1" showInputMessage="1" showErrorMessage="1" promptTitle="Description:" prompt="Award ceremonies details." xr:uid="{745BCCAC-74F4-A14D-8F96-788ADD2FD54D}">
          <x14:formula1>
            <xm:f>Lists!$D$78:$D$82</xm:f>
          </x14:formula1>
          <xm:sqref>K54:L54 K56:L56</xm:sqref>
        </x14:dataValidation>
        <x14:dataValidation type="list" allowBlank="1" showInputMessage="1" showErrorMessage="1" promptTitle="Description:" prompt="If the lights used for the sports presentation were fine." xr:uid="{6BFCC23F-D8B4-8E4C-A6C1-3BA4899E66F6}">
          <x14:formula1>
            <xm:f>Lists!$D$78:$D$82</xm:f>
          </x14:formula1>
          <xm:sqref>K49:L49</xm:sqref>
        </x14:dataValidation>
        <x14:dataValidation type="list" allowBlank="1" showInputMessage="1" showErrorMessage="1" promptTitle="Description:" prompt="Translators for on court interviews available and up to a high level." xr:uid="{C9F9EC62-54EE-C044-B54E-5744553A0AF6}">
          <x14:formula1>
            <xm:f>Lists!$D$78:$D$82</xm:f>
          </x14:formula1>
          <xm:sqref>K48:L48</xm:sqref>
        </x14:dataValidation>
        <x14:dataValidation type="list" allowBlank="1" showInputMessage="1" showErrorMessage="1" promptTitle="Description:" prompt="Other music used during breaks to engage crowd." xr:uid="{A68DBD63-653E-D64F-AA37-635662C63EBA}">
          <x14:formula1>
            <xm:f>Lists!$D$78:$D$82</xm:f>
          </x14:formula1>
          <xm:sqref>K47:L47</xm:sqref>
        </x14:dataValidation>
        <x14:dataValidation type="list" allowBlank="1" showInputMessage="1" showErrorMessage="1" promptTitle="Description:" prompt="Shart and high quality LEDs, in the right physical dimensions." xr:uid="{9EED6172-B8D3-9644-B949-F8AA65E656B6}">
          <x14:formula1>
            <xm:f>Lists!$D$78:$D$82</xm:f>
          </x14:formula1>
          <xm:sqref>K45:L45</xm:sqref>
        </x14:dataValidation>
        <x14:dataValidation type="list" allowBlank="1" showInputMessage="1" showErrorMessage="1" promptTitle="Description:" prompt="If the ITTF Scripts were followed properly, as it is an important point for the identidy of events." xr:uid="{602BE2BA-8970-834E-9832-89E4152C8247}">
          <x14:formula1>
            <xm:f>Lists!$D$74:$D$82</xm:f>
          </x14:formula1>
          <xm:sqref>K43:L43</xm:sqref>
        </x14:dataValidation>
        <x14:dataValidation type="list" allowBlank="1" showInputMessage="1" showErrorMessage="1" promptTitle="Description:" prompt="Professional sound system set-up of great quality." xr:uid="{499C2B71-5C9D-B44D-BB9A-4D1A0DA9CD79}">
          <x14:formula1>
            <xm:f>Lists!$D$78:$D$82</xm:f>
          </x14:formula1>
          <xm:sqref>K41:L41 K32:L32</xm:sqref>
        </x14:dataValidation>
        <x14:dataValidation type="list" allowBlank="1" showInputMessage="1" showErrorMessage="1" promptTitle="Description:" prompt="Professional DJ adding to the presentation of events." xr:uid="{92AB58EE-284D-424F-B858-594EB6D3C13A}">
          <x14:formula1>
            <xm:f>Lists!$D$78:$D$82</xm:f>
          </x14:formula1>
          <xm:sqref>K40:L40 K31:L31</xm:sqref>
        </x14:dataValidation>
        <x14:dataValidation type="list" allowBlank="1" showInputMessage="1" showErrorMessage="1" promptTitle="Description:" prompt="Overall how the TV Production was, without deducting here points already deducted from other points." xr:uid="{61E4DBE8-6381-2C49-970A-3BB047F473D3}">
          <x14:formula1>
            <xm:f>Lists!$D$78:$D$82</xm:f>
          </x14:formula1>
          <xm:sqref>K22:L23</xm:sqref>
        </x14:dataValidation>
        <x14:dataValidation type="list" allowBlank="1" showInputMessage="1" showErrorMessage="1" promptTitle="Description:" prompt="The best would be to ask Lagardere onsite, to get their remarks or confirmation about it." xr:uid="{A7C8CB9E-A71A-AC43-BAE1-D488D56BC075}">
          <x14:formula1>
            <xm:f>Lists!$D$78:$D$82</xm:f>
          </x14:formula1>
          <xm:sqref>K21:L21</xm:sqref>
        </x14:dataValidation>
        <x14:dataValidation type="list" allowBlank="1" showInputMessage="1" showErrorMessage="1" xr:uid="{29AF5A68-4E32-B441-AEEA-9DCBDE0262EE}">
          <x14:formula1>
            <xm:f>Events!$L$2:$L$8</xm:f>
          </x14:formula1>
          <xm:sqref>K10:L10</xm:sqref>
        </x14:dataValidation>
        <x14:dataValidation type="list" allowBlank="1" showInputMessage="1" showErrorMessage="1" xr:uid="{641A59A2-5395-E543-B5C1-8C7C6887AE05}">
          <x14:formula1>
            <xm:f>Events!$K$2:$K$8</xm:f>
          </x14:formula1>
          <xm:sqref>K8:L8</xm:sqref>
        </x14:dataValidation>
        <x14:dataValidation type="list" allowBlank="1" showInputMessage="1" showErrorMessage="1" promptTitle="Important Note:" prompt="You can add any percentage from -5,00% to +5,00%. The adjustement percentage you add in each section, should not exceed the total maximum of the section! If you wish to add more you can suggest it at the end as bonus._x000d_" xr:uid="{06617B25-F9E2-4849-9744-A60C5FE4B225}">
          <x14:formula1>
            <xm:f>Lists!$D$62:$D$102</xm:f>
          </x14:formula1>
          <xm:sqref>K24:L24 K57:L57 K78:L78 K98:L98 K126:L126 K139:L139 K161:L161</xm:sqref>
        </x14:dataValidation>
        <x14:dataValidation type="list" allowBlank="1" showInputMessage="1" showErrorMessage="1" xr:uid="{B83C9CDF-B15B-3C4D-AF17-4A0CB6BE5612}">
          <x14:formula1>
            <xm:f>Lists!$D$42:$D$82</xm:f>
          </x14:formula1>
          <xm:sqref>K176:L176</xm:sqref>
        </x14:dataValidation>
        <x14:dataValidation type="list" allowBlank="1" showInputMessage="1" showErrorMessage="1" xr:uid="{2763E371-D68D-934F-AB92-FD5EEC2ED6C0}">
          <x14:formula1>
            <xm:f>Events!$M$2:$M$6</xm:f>
          </x14:formula1>
          <xm:sqref>E8</xm:sqref>
        </x14:dataValidation>
        <x14:dataValidation type="list" allowBlank="1" showInputMessage="1" showErrorMessage="1" promptTitle="Description:" prompt="If all was implemented according to the Sponsorship Guidelines." xr:uid="{F6E49EF6-C311-C24C-BA12-FB47FC321221}">
          <x14:formula1>
            <xm:f>Lists!$D$78:$D$82</xm:f>
          </x14:formula1>
          <xm:sqref>K76:L76</xm:sqref>
        </x14:dataValidation>
        <x14:dataValidation type="list" allowBlank="1" showInputMessage="1" showErrorMessage="1" promptTitle="Description:" prompt="If the OC stick the floor stickers on the correct position and if the correct color was used, as instructed by the ITTF Marketing Office." xr:uid="{7BBF2A19-89FD-AE46-842F-7D57A22BE4E0}">
          <x14:formula1>
            <xm:f>Lists!$D$78:$D$82</xm:f>
          </x14:formula1>
          <xm:sqref>K64:L64</xm:sqref>
        </x14:dataValidation>
        <x14:dataValidation type="list" allowBlank="1" showInputMessage="1" showErrorMessage="1" promptTitle="Description:" prompt="If the OC checked frequently the surrounds being in place and the FOP around the TV courts surrounds being clean all the time." xr:uid="{191A45A0-0C88-014C-93EC-FACE0F308376}">
          <x14:formula1>
            <xm:f>Lists!$D$78:$D$82</xm:f>
          </x14:formula1>
          <xm:sqref>K63:L63</xm:sqref>
        </x14:dataValidation>
        <x14:dataValidation type="list" allowBlank="1" showInputMessage="1" showErrorMessage="1" promptTitle="Description:" prompt="If the ITTF music, which is also important for the identity of events was used properly." xr:uid="{34419C07-81A9-F848-A520-C1055492FF06}">
          <x14:formula1>
            <xm:f>Lists!$D$74:$D$82</xm:f>
          </x14:formula1>
          <xm:sqref>K46:L46</xm:sqref>
        </x14:dataValidation>
        <x14:dataValidation type="list" allowBlank="1" showInputMessage="1" showErrorMessage="1" promptTitle="Description:" prompt="Huge LED screens (cubes) have been used and/or installed in the venue." xr:uid="{8BD6E4ED-0973-B347-B0A2-796C59AC434B}">
          <x14:formula1>
            <xm:f>Lists!$D$74:$D$82</xm:f>
          </x14:formula1>
          <xm:sqref>K44:L44</xm:sqref>
        </x14:dataValidation>
        <x14:dataValidation type="list" allowBlank="1" showInputMessage="1" showErrorMessage="1" promptTitle="Description:" prompt="If some special arrangements have been done by the OC. Special lighting, arch, fog, and other means to make the march in look nice." xr:uid="{88073B99-DFD7-824C-9965-FA914D4BD66F}">
          <x14:formula1>
            <xm:f>Lists!$D$70:$D$82</xm:f>
          </x14:formula1>
          <xm:sqref>K42:L42 K33:L33</xm:sqref>
        </x14:dataValidation>
        <x14:dataValidation type="list" allowBlank="1" showInputMessage="1" showErrorMessage="1" promptTitle="Description:" prompt="If a professional announcer was used, at least from the Main Draw onwards and entertained the spectators." xr:uid="{ECABA8F3-7A33-FB4B-A6DD-2C59E3486676}">
          <x14:formula1>
            <xm:f>Lists!$D$78:$D$82</xm:f>
          </x14:formula1>
          <xm:sqref>K39:L39 K30:L30</xm:sqref>
        </x14:dataValidation>
        <x14:dataValidation type="list" allowBlank="1" showInputMessage="1" showErrorMessage="1" promptTitle="Description:" prompt="The best would be to ask Lagardere onsite, to get their remarks or confirmation about it." xr:uid="{0A3C258D-4E02-284E-A707-B1F183FDE72B}">
          <x14:formula1>
            <xm:f>Lists!$D$74:$D$82</xm:f>
          </x14:formula1>
          <xm:sqref>K18:L18</xm:sqref>
        </x14:dataValidation>
        <x14:dataValidation type="list" allowBlank="1" showInputMessage="1" showErrorMessage="1" promptTitle="Description:" prompt="If the TV Graphics have been used, without any mistake from the HB side." xr:uid="{D3F9B193-1E54-B847-9067-52170DE402E3}">
          <x14:formula1>
            <xm:f>Lists!$D$62:$D$82</xm:f>
          </x14:formula1>
          <xm:sqref>K17:L17</xm:sqref>
        </x14:dataValidation>
        <x14:dataValidation type="list" allowBlank="1" showInputMessage="1" showErrorMessage="1" promptTitle="Description:" prompt="If all requested matches have been TV produced according to the Contract." xr:uid="{4C42F78D-4419-034B-A4CA-A922A1EBF3DF}">
          <x14:formula1>
            <xm:f>Lists!$D$74:$D$82</xm:f>
          </x14:formula1>
          <xm:sqref>K16:L16</xm:sqref>
        </x14:dataValidation>
        <x14:dataValidation type="list" allowBlank="1" showInputMessage="1" showErrorMessage="1" promptTitle="Description:" prompt="TV camera set up should be EXACTLY according to the TV Production Guidelines." xr:uid="{EDC50BC5-FFE4-2346-BD50-C1DF8D3E958E}">
          <x14:formula1>
            <xm:f>Lists!$D$58:$D$82</xm:f>
          </x14:formula1>
          <xm:sqref>K19:L19</xm:sqref>
        </x14:dataValidation>
        <x14:dataValidation type="list" allowBlank="1" showInputMessage="1" showErrorMessage="1" xr:uid="{631B3817-F93D-E542-A20D-1C8F2FE50832}">
          <x14:formula1>
            <xm:f>Lists!$D$70:$D$82</xm:f>
          </x14:formula1>
          <xm:sqref>K20:L20</xm:sqref>
        </x14:dataValidation>
        <x14:dataValidation type="list" allowBlank="1" showInputMessage="1" showErrorMessage="1" xr:uid="{FB368B67-5BDF-E54F-896B-E24F174F244B}">
          <x14:formula1>
            <xm:f>Events!$J$2:$J$8</xm:f>
          </x14:formula1>
          <xm:sqref>E6:F6</xm:sqref>
        </x14:dataValidation>
        <x14:dataValidation type="list" allowBlank="1" showInputMessage="1" showErrorMessage="1" promptTitle="Description:" prompt="If all was implemented according to the Directives." xr:uid="{68B431C7-1BDD-FE4A-8E48-0E6286BB2B9B}">
          <x14:formula1>
            <xm:f>'\Users\shimin_yu\Desktop\Competition Management\2019\2019 QAT Open\Evaluation TER\Users\shimin_yu\Desktop\Competition Management\2019\2019 Challenge\2019 Chal TER\C:\Users\shimin_yu\Dropbox (ITTF)\2018_WT_Documents\2019\[Evaluation_2019.xlsx]Lists'!#REF!</xm:f>
          </x14:formula1>
          <xm:sqref>K125:L125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14999847407452621"/>
  </sheetPr>
  <dimension ref="A1:S39"/>
  <sheetViews>
    <sheetView workbookViewId="0">
      <selection activeCell="A14" sqref="A14:N14"/>
    </sheetView>
  </sheetViews>
  <sheetFormatPr defaultColWidth="0" defaultRowHeight="0" customHeight="1" zeroHeight="1"/>
  <cols>
    <col min="1" max="4" width="9.875" style="2" customWidth="1"/>
    <col min="5" max="6" width="20.375" style="13" customWidth="1"/>
    <col min="7" max="10" width="6.375" style="2" customWidth="1"/>
    <col min="11" max="12" width="6.375" style="33" customWidth="1"/>
    <col min="13" max="13" width="6.375" style="2" customWidth="1"/>
    <col min="14" max="15" width="6.375" style="1" customWidth="1"/>
    <col min="16" max="16" width="6.375" style="2" hidden="1" customWidth="1"/>
    <col min="17" max="17" width="20.625" style="2" hidden="1" customWidth="1"/>
    <col min="18" max="18" width="15.5" style="2" hidden="1" customWidth="1"/>
    <col min="19" max="19" width="25.625" style="2" hidden="1" customWidth="1"/>
    <col min="20" max="16384" width="10.875" style="2" hidden="1"/>
  </cols>
  <sheetData>
    <row r="1" spans="1:19" ht="15">
      <c r="A1" s="1"/>
      <c r="B1" s="1"/>
      <c r="C1" s="1"/>
      <c r="D1" s="1"/>
      <c r="E1" s="11"/>
      <c r="F1" s="11"/>
      <c r="G1" s="1"/>
      <c r="H1" s="1"/>
      <c r="I1" s="1"/>
      <c r="J1" s="1"/>
      <c r="K1" s="32"/>
      <c r="L1" s="32"/>
      <c r="M1" s="1"/>
      <c r="P1" s="7"/>
      <c r="Q1" s="24" t="s">
        <v>6</v>
      </c>
      <c r="R1" s="24" t="s">
        <v>30</v>
      </c>
      <c r="S1" s="24" t="s">
        <v>44</v>
      </c>
    </row>
    <row r="2" spans="1:19" ht="14.1" customHeight="1">
      <c r="A2" s="1"/>
      <c r="B2" s="1"/>
      <c r="C2" s="1"/>
      <c r="D2" s="1"/>
      <c r="E2" s="11"/>
      <c r="F2" s="11"/>
      <c r="G2" s="1"/>
      <c r="H2" s="1"/>
      <c r="I2" s="1"/>
      <c r="J2" s="1"/>
      <c r="K2" s="32"/>
      <c r="L2" s="32"/>
      <c r="M2" s="1"/>
      <c r="P2" s="25"/>
      <c r="Q2" s="6" t="s">
        <v>79</v>
      </c>
      <c r="R2" s="23">
        <v>108000</v>
      </c>
      <c r="S2" s="6" t="s">
        <v>31</v>
      </c>
    </row>
    <row r="3" spans="1:19" ht="20.100000000000001" customHeight="1">
      <c r="A3" s="305" t="str">
        <f>Events!M11&amp;" "&amp;'2020_WT_Contribution'!E8&amp;" "&amp;Events!M12&amp;" "&amp;Events!M14</f>
        <v xml:space="preserve">   </v>
      </c>
      <c r="B3" s="305"/>
      <c r="C3" s="305"/>
      <c r="D3" s="305"/>
      <c r="E3" s="305"/>
      <c r="F3" s="305"/>
      <c r="G3" s="305"/>
      <c r="H3" s="305"/>
      <c r="I3" s="305"/>
      <c r="J3" s="305"/>
      <c r="K3" s="305"/>
      <c r="L3" s="305"/>
      <c r="M3" s="305"/>
      <c r="N3" s="305"/>
      <c r="P3" s="25"/>
      <c r="Q3" s="6" t="s">
        <v>77</v>
      </c>
      <c r="R3" s="23">
        <v>40000</v>
      </c>
      <c r="S3" s="6" t="s">
        <v>31</v>
      </c>
    </row>
    <row r="4" spans="1:19" ht="20.100000000000001" customHeight="1">
      <c r="A4" s="40"/>
      <c r="B4" s="40"/>
      <c r="C4" s="40"/>
      <c r="D4" s="40"/>
      <c r="E4" s="40"/>
      <c r="F4" s="40"/>
      <c r="G4" s="40"/>
      <c r="H4" s="40"/>
      <c r="I4" s="40"/>
      <c r="J4" s="40"/>
      <c r="K4" s="41"/>
      <c r="L4" s="41"/>
      <c r="M4" s="40"/>
      <c r="N4" s="40"/>
      <c r="P4" s="25"/>
      <c r="Q4" s="6" t="s">
        <v>86</v>
      </c>
      <c r="R4" s="23">
        <v>10000</v>
      </c>
      <c r="S4" s="6" t="s">
        <v>46</v>
      </c>
    </row>
    <row r="5" spans="1:19" ht="6" customHeight="1">
      <c r="A5" s="40"/>
      <c r="B5" s="40"/>
      <c r="C5" s="40"/>
      <c r="D5" s="40"/>
      <c r="E5" s="40"/>
      <c r="F5" s="40"/>
      <c r="G5" s="40"/>
      <c r="H5" s="40"/>
      <c r="I5" s="40"/>
      <c r="J5" s="40"/>
      <c r="K5" s="41"/>
      <c r="L5" s="41"/>
      <c r="M5" s="40"/>
      <c r="N5" s="40"/>
      <c r="P5" s="25"/>
      <c r="Q5" s="8"/>
      <c r="R5" s="8"/>
      <c r="S5" s="8"/>
    </row>
    <row r="6" spans="1:19" ht="20.100000000000001" customHeight="1">
      <c r="A6" s="464" t="s">
        <v>108</v>
      </c>
      <c r="B6" s="464"/>
      <c r="C6" s="464"/>
      <c r="D6" s="464"/>
      <c r="E6" s="470">
        <f>'2020_WT_Contribution'!E6:N6</f>
        <v>0</v>
      </c>
      <c r="F6" s="471"/>
      <c r="G6" s="471"/>
      <c r="H6" s="471"/>
      <c r="I6" s="471"/>
      <c r="J6" s="477" t="e">
        <f>'2020_WT_Contribution'!G6</f>
        <v>#N/A</v>
      </c>
      <c r="K6" s="477"/>
      <c r="L6" s="86" t="s">
        <v>203</v>
      </c>
      <c r="M6" s="477" t="e">
        <f>'2020_WT_Contribution'!K6</f>
        <v>#N/A</v>
      </c>
      <c r="N6" s="478"/>
      <c r="P6" s="25"/>
      <c r="Q6" s="8"/>
      <c r="R6" s="8"/>
      <c r="S6" s="8"/>
    </row>
    <row r="7" spans="1:19" ht="6" customHeight="1">
      <c r="A7" s="40"/>
      <c r="B7" s="40"/>
      <c r="C7" s="40"/>
      <c r="D7" s="45"/>
      <c r="E7" s="40"/>
      <c r="F7" s="40"/>
      <c r="G7" s="40"/>
      <c r="H7" s="40"/>
      <c r="I7" s="40"/>
      <c r="J7" s="40"/>
      <c r="K7" s="41"/>
      <c r="L7" s="41"/>
      <c r="M7" s="40"/>
      <c r="N7" s="40"/>
      <c r="P7" s="25"/>
      <c r="Q7" s="8"/>
      <c r="R7" s="8"/>
      <c r="S7" s="8"/>
    </row>
    <row r="8" spans="1:19" ht="20.100000000000001" customHeight="1">
      <c r="A8" s="464" t="s">
        <v>47</v>
      </c>
      <c r="B8" s="464"/>
      <c r="C8" s="464"/>
      <c r="D8" s="464"/>
      <c r="E8" s="473">
        <f>'2020_WT_Contribution'!E8:G8</f>
        <v>0</v>
      </c>
      <c r="F8" s="474"/>
      <c r="G8" s="475"/>
      <c r="H8" s="39"/>
      <c r="I8" s="476"/>
      <c r="J8" s="476"/>
      <c r="K8" s="476"/>
      <c r="L8" s="200"/>
      <c r="M8" s="200"/>
      <c r="N8" s="200"/>
      <c r="P8" s="25"/>
      <c r="Q8" s="8"/>
      <c r="R8" s="8"/>
      <c r="S8" s="8"/>
    </row>
    <row r="9" spans="1:19" ht="6" customHeight="1">
      <c r="A9" s="40"/>
      <c r="B9" s="40"/>
      <c r="C9" s="40"/>
      <c r="D9" s="45"/>
      <c r="E9" s="40"/>
      <c r="F9" s="40"/>
      <c r="G9" s="40"/>
      <c r="H9" s="40"/>
      <c r="I9" s="40"/>
      <c r="J9" s="40"/>
      <c r="K9" s="41"/>
      <c r="L9" s="41"/>
      <c r="M9" s="40"/>
      <c r="N9" s="40"/>
      <c r="P9" s="25"/>
      <c r="Q9" s="8"/>
      <c r="R9" s="8"/>
      <c r="S9" s="8"/>
    </row>
    <row r="10" spans="1:19" ht="20.100000000000001" customHeight="1">
      <c r="A10" s="464" t="s">
        <v>107</v>
      </c>
      <c r="B10" s="464"/>
      <c r="C10" s="464"/>
      <c r="D10" s="464"/>
      <c r="E10" s="470">
        <f>'2020_WT_Contribution'!E10:N10</f>
        <v>0</v>
      </c>
      <c r="F10" s="471"/>
      <c r="G10" s="471"/>
      <c r="H10" s="471"/>
      <c r="I10" s="471"/>
      <c r="J10" s="471"/>
      <c r="K10" s="471"/>
      <c r="L10" s="471"/>
      <c r="M10" s="471"/>
      <c r="N10" s="472"/>
      <c r="P10" s="25"/>
      <c r="Q10" s="8"/>
      <c r="R10" s="8"/>
      <c r="S10" s="8"/>
    </row>
    <row r="11" spans="1:19" ht="9.9499999999999993" customHeight="1">
      <c r="A11" s="10"/>
      <c r="B11" s="10"/>
      <c r="C11" s="10"/>
      <c r="D11" s="10"/>
      <c r="E11" s="12"/>
      <c r="F11" s="12"/>
      <c r="G11" s="4"/>
      <c r="H11" s="4"/>
      <c r="I11" s="4"/>
      <c r="J11" s="4"/>
      <c r="K11" s="10"/>
      <c r="L11" s="10"/>
      <c r="M11" s="4"/>
      <c r="P11" s="25"/>
      <c r="Q11" s="8"/>
      <c r="R11" s="8"/>
      <c r="S11" s="8"/>
    </row>
    <row r="12" spans="1:19" ht="20.100000000000001" customHeight="1">
      <c r="A12" s="37" t="s">
        <v>116</v>
      </c>
      <c r="B12" s="35"/>
      <c r="C12" s="35"/>
      <c r="D12" s="35"/>
      <c r="E12" s="36"/>
      <c r="F12" s="36"/>
      <c r="G12" s="35"/>
      <c r="H12" s="35"/>
      <c r="I12" s="35"/>
      <c r="J12" s="35"/>
      <c r="K12" s="35"/>
      <c r="L12" s="35"/>
      <c r="M12" s="35"/>
      <c r="N12" s="35"/>
      <c r="P12" s="25"/>
      <c r="Q12" s="8"/>
      <c r="R12" s="8"/>
      <c r="S12" s="8"/>
    </row>
    <row r="13" spans="1:19" ht="9.9499999999999993" customHeight="1">
      <c r="A13" s="4"/>
      <c r="B13" s="4"/>
      <c r="C13" s="4"/>
      <c r="D13" s="4"/>
      <c r="E13" s="12"/>
      <c r="F13" s="12"/>
      <c r="G13" s="4"/>
      <c r="H13" s="4"/>
      <c r="I13" s="4"/>
      <c r="J13" s="4"/>
      <c r="K13" s="10"/>
      <c r="L13" s="10"/>
      <c r="M13" s="4"/>
      <c r="P13" s="25"/>
      <c r="Q13" s="8"/>
      <c r="R13" s="8"/>
      <c r="S13" s="8"/>
    </row>
    <row r="14" spans="1:19" ht="342" customHeight="1">
      <c r="A14" s="467"/>
      <c r="B14" s="468"/>
      <c r="C14" s="468"/>
      <c r="D14" s="468"/>
      <c r="E14" s="468"/>
      <c r="F14" s="468"/>
      <c r="G14" s="468"/>
      <c r="H14" s="468"/>
      <c r="I14" s="468"/>
      <c r="J14" s="468"/>
      <c r="K14" s="468"/>
      <c r="L14" s="468"/>
      <c r="M14" s="468"/>
      <c r="N14" s="469"/>
      <c r="P14" s="25"/>
      <c r="Q14" s="8"/>
      <c r="R14" s="8"/>
      <c r="S14" s="8"/>
    </row>
    <row r="15" spans="1:19" ht="9.9499999999999993" customHeight="1">
      <c r="A15" s="4"/>
      <c r="B15" s="4"/>
      <c r="C15" s="4"/>
      <c r="D15" s="4"/>
      <c r="E15" s="12"/>
      <c r="F15" s="12"/>
      <c r="G15" s="4"/>
      <c r="H15" s="4"/>
      <c r="I15" s="4"/>
      <c r="J15" s="4"/>
      <c r="K15" s="10"/>
      <c r="L15" s="10"/>
      <c r="M15" s="4"/>
      <c r="P15" s="25"/>
      <c r="Q15" s="8"/>
      <c r="R15" s="8"/>
      <c r="S15" s="8"/>
    </row>
    <row r="16" spans="1:19" ht="20.100000000000001" customHeight="1">
      <c r="A16" s="37" t="s">
        <v>117</v>
      </c>
      <c r="B16" s="35"/>
      <c r="C16" s="35"/>
      <c r="D16" s="35"/>
      <c r="E16" s="36"/>
      <c r="F16" s="36"/>
      <c r="G16" s="35"/>
      <c r="H16" s="35"/>
      <c r="I16" s="35"/>
      <c r="J16" s="35"/>
      <c r="K16" s="35"/>
      <c r="L16" s="35"/>
      <c r="M16" s="35"/>
      <c r="N16" s="35"/>
      <c r="P16" s="25"/>
      <c r="Q16" s="8"/>
      <c r="R16" s="8"/>
      <c r="S16" s="8"/>
    </row>
    <row r="17" spans="1:19" ht="21.95" customHeight="1">
      <c r="A17" s="4"/>
      <c r="B17" s="4"/>
      <c r="C17" s="4"/>
      <c r="D17" s="4"/>
      <c r="E17" s="12"/>
      <c r="F17" s="12"/>
      <c r="G17" s="4"/>
      <c r="H17" s="4"/>
      <c r="I17" s="4"/>
      <c r="J17" s="4"/>
      <c r="K17" s="10"/>
      <c r="L17" s="10"/>
      <c r="M17" s="4"/>
      <c r="P17" s="25"/>
      <c r="Q17" s="8"/>
      <c r="R17" s="8"/>
      <c r="S17" s="8"/>
    </row>
    <row r="18" spans="1:19" ht="219.95" customHeight="1">
      <c r="A18" s="4"/>
      <c r="B18" s="4"/>
      <c r="C18" s="4"/>
      <c r="D18" s="4"/>
      <c r="E18" s="12"/>
      <c r="F18" s="12"/>
      <c r="G18" s="4"/>
      <c r="H18" s="4"/>
      <c r="I18" s="4"/>
      <c r="J18" s="4"/>
      <c r="K18" s="10"/>
      <c r="L18" s="10"/>
      <c r="M18" s="4"/>
      <c r="P18" s="25"/>
      <c r="Q18" s="8"/>
      <c r="R18" s="8"/>
      <c r="S18" s="8"/>
    </row>
    <row r="19" spans="1:19" ht="219.95" customHeight="1">
      <c r="A19" s="4"/>
      <c r="B19" s="4"/>
      <c r="C19" s="4"/>
      <c r="D19" s="4"/>
      <c r="E19" s="12"/>
      <c r="F19" s="12"/>
      <c r="G19" s="4"/>
      <c r="H19" s="4"/>
      <c r="I19" s="4"/>
      <c r="J19" s="4"/>
      <c r="K19" s="10"/>
      <c r="L19" s="10"/>
      <c r="M19" s="4"/>
      <c r="P19" s="25"/>
      <c r="Q19" s="8"/>
      <c r="R19" s="8"/>
      <c r="S19" s="8"/>
    </row>
    <row r="20" spans="1:19" s="1" customFormat="1" ht="219.95" customHeight="1">
      <c r="E20" s="11"/>
      <c r="F20" s="11"/>
      <c r="K20" s="32"/>
      <c r="L20" s="32"/>
    </row>
    <row r="21" spans="1:19" s="1" customFormat="1" ht="15" hidden="1">
      <c r="E21" s="11"/>
      <c r="F21" s="11"/>
      <c r="K21" s="32"/>
      <c r="L21" s="32"/>
    </row>
    <row r="22" spans="1:19" s="1" customFormat="1" ht="15" hidden="1">
      <c r="E22" s="11"/>
      <c r="F22" s="11"/>
      <c r="K22" s="32"/>
      <c r="L22" s="32"/>
    </row>
    <row r="23" spans="1:19" s="1" customFormat="1" ht="15" hidden="1">
      <c r="E23" s="11"/>
      <c r="F23" s="11"/>
      <c r="I23" s="1" t="s">
        <v>3</v>
      </c>
      <c r="K23" s="32"/>
      <c r="L23" s="32"/>
    </row>
    <row r="24" spans="1:19" s="1" customFormat="1" ht="15" hidden="1">
      <c r="E24" s="11"/>
      <c r="F24" s="11"/>
      <c r="K24" s="32"/>
      <c r="L24" s="32"/>
    </row>
    <row r="25" spans="1:19" s="1" customFormat="1" ht="15" hidden="1">
      <c r="E25" s="11"/>
      <c r="F25" s="11"/>
      <c r="K25" s="32"/>
      <c r="L25" s="32"/>
    </row>
    <row r="26" spans="1:19" s="1" customFormat="1" ht="15.95" hidden="1" customHeight="1">
      <c r="E26" s="11"/>
      <c r="F26" s="11"/>
      <c r="K26" s="32"/>
      <c r="L26" s="32"/>
    </row>
    <row r="27" spans="1:19" s="1" customFormat="1" ht="15.95" hidden="1" customHeight="1">
      <c r="E27" s="11"/>
      <c r="F27" s="11"/>
      <c r="K27" s="32"/>
      <c r="L27" s="32"/>
    </row>
    <row r="28" spans="1:19" s="1" customFormat="1" ht="15.95" hidden="1" customHeight="1">
      <c r="E28" s="11"/>
      <c r="F28" s="11"/>
      <c r="K28" s="32"/>
      <c r="L28" s="32"/>
    </row>
    <row r="29" spans="1:19" s="1" customFormat="1" ht="15.95" hidden="1" customHeight="1">
      <c r="E29" s="11"/>
      <c r="F29" s="11"/>
      <c r="K29" s="32"/>
      <c r="L29" s="32"/>
    </row>
    <row r="30" spans="1:19" s="1" customFormat="1" ht="15.95" hidden="1" customHeight="1">
      <c r="E30" s="11"/>
      <c r="F30" s="11"/>
      <c r="K30" s="32"/>
      <c r="L30" s="32"/>
    </row>
    <row r="31" spans="1:19" s="1" customFormat="1" ht="15.95" hidden="1" customHeight="1">
      <c r="E31" s="11"/>
      <c r="F31" s="11"/>
      <c r="K31" s="32"/>
      <c r="L31" s="32"/>
    </row>
    <row r="32" spans="1:19" s="1" customFormat="1" ht="15.95" hidden="1" customHeight="1">
      <c r="E32" s="11"/>
      <c r="F32" s="11"/>
      <c r="K32" s="32"/>
      <c r="L32" s="32"/>
    </row>
    <row r="33" spans="5:12" s="1" customFormat="1" ht="15.95" hidden="1" customHeight="1">
      <c r="E33" s="11"/>
      <c r="F33" s="11"/>
      <c r="K33" s="32"/>
      <c r="L33" s="32"/>
    </row>
    <row r="34" spans="5:12" s="1" customFormat="1" ht="15.95" hidden="1" customHeight="1">
      <c r="E34" s="11"/>
      <c r="F34" s="11"/>
      <c r="K34" s="32"/>
      <c r="L34" s="32"/>
    </row>
    <row r="35" spans="5:12" s="1" customFormat="1" ht="15.95" hidden="1" customHeight="1">
      <c r="E35" s="11"/>
      <c r="F35" s="11"/>
      <c r="K35" s="32"/>
      <c r="L35" s="32"/>
    </row>
    <row r="36" spans="5:12" s="1" customFormat="1" ht="15.95" hidden="1" customHeight="1">
      <c r="E36" s="11"/>
      <c r="F36" s="11"/>
      <c r="K36" s="32"/>
      <c r="L36" s="32"/>
    </row>
    <row r="37" spans="5:12" s="1" customFormat="1" ht="15.95" hidden="1" customHeight="1">
      <c r="E37" s="11"/>
      <c r="F37" s="11"/>
      <c r="K37" s="32"/>
      <c r="L37" s="32"/>
    </row>
    <row r="38" spans="5:12" s="1" customFormat="1" ht="15.95" hidden="1" customHeight="1">
      <c r="E38" s="11"/>
      <c r="F38" s="11"/>
      <c r="K38" s="32"/>
      <c r="L38" s="32"/>
    </row>
    <row r="39" spans="5:12" s="1" customFormat="1" ht="15.95" hidden="1" customHeight="1">
      <c r="E39" s="11"/>
      <c r="F39" s="11"/>
      <c r="K39" s="32"/>
      <c r="L39" s="32"/>
    </row>
  </sheetData>
  <sheetProtection algorithmName="SHA-512" hashValue="m7O7KOKZTELOPL5OYreNomr180+5n108jsaejABj3nWvUTuBXc6aq11PUxyEpGS1x1cuQtYew/9qjJEeV9jPjg==" saltValue="Z5gOHLtiPWEjr+keqCAkVA==" spinCount="100000" sheet="1" scenarios="1" selectLockedCells="1" selectUnlockedCells="1"/>
  <mergeCells count="12">
    <mergeCell ref="A14:N14"/>
    <mergeCell ref="A10:D10"/>
    <mergeCell ref="E10:N10"/>
    <mergeCell ref="A3:N3"/>
    <mergeCell ref="A6:D6"/>
    <mergeCell ref="A8:D8"/>
    <mergeCell ref="E8:G8"/>
    <mergeCell ref="I8:K8"/>
    <mergeCell ref="L8:N8"/>
    <mergeCell ref="E6:I6"/>
    <mergeCell ref="J6:K6"/>
    <mergeCell ref="M6:N6"/>
  </mergeCells>
  <phoneticPr fontId="1" type="noConversion"/>
  <conditionalFormatting sqref="J6:N6">
    <cfRule type="containsErrors" dxfId="2" priority="1">
      <formula>ISERROR(J6)</formula>
    </cfRule>
  </conditionalFormatting>
  <dataValidations count="2">
    <dataValidation type="list" allowBlank="1" showInputMessage="1" showErrorMessage="1" sqref="E11:M11" xr:uid="{00000000-0002-0000-0600-000000000000}">
      <formula1>$Q$2:$Q$4</formula1>
    </dataValidation>
    <dataValidation type="list" allowBlank="1" showInputMessage="1" showErrorMessage="1" sqref="E9:G9" xr:uid="{00000000-0002-0000-0600-000001000000}">
      <formula1>$Q$2:$Q$3</formula1>
    </dataValidation>
  </dataValidations>
  <pageMargins left="0.74685039370078743" right="0.35000000000000003" top="0.6100000000000001" bottom="0.6100000000000001" header="0.5" footer="0.5"/>
  <pageSetup scale="59" orientation="portrait" horizontalDpi="4294967292" verticalDpi="4294967292"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249977111117893"/>
    <pageSetUpPr fitToPage="1"/>
  </sheetPr>
  <dimension ref="A1:AI185"/>
  <sheetViews>
    <sheetView zoomScale="115" zoomScaleNormal="115" zoomScalePageLayoutView="115" workbookViewId="0">
      <selection activeCell="C42" sqref="C42:T52"/>
    </sheetView>
  </sheetViews>
  <sheetFormatPr defaultColWidth="0" defaultRowHeight="15" customHeight="1"/>
  <cols>
    <col min="1" max="1" width="4.625" style="74" customWidth="1"/>
    <col min="2" max="21" width="4.625" style="72" customWidth="1"/>
    <col min="22" max="22" width="4.625" style="71" hidden="1" customWidth="1"/>
    <col min="23" max="33" width="4.625" style="72" hidden="1" customWidth="1"/>
    <col min="34" max="34" width="4.625" style="71" hidden="1" customWidth="1"/>
    <col min="35" max="35" width="4.625" style="74" customWidth="1"/>
    <col min="36" max="16384" width="4.625" style="72" hidden="1"/>
  </cols>
  <sheetData>
    <row r="1" spans="2:33" ht="15" customHeight="1">
      <c r="B1" s="70"/>
      <c r="C1" s="70"/>
      <c r="D1" s="70"/>
      <c r="E1" s="70"/>
      <c r="F1" s="70"/>
      <c r="G1" s="70"/>
      <c r="H1" s="70"/>
      <c r="I1" s="70"/>
      <c r="J1" s="70"/>
      <c r="K1" s="70"/>
      <c r="L1" s="70"/>
      <c r="M1" s="70"/>
      <c r="N1" s="70"/>
      <c r="O1" s="70"/>
      <c r="P1" s="70"/>
      <c r="Q1" s="70"/>
      <c r="R1" s="70"/>
      <c r="S1" s="70"/>
      <c r="T1" s="70"/>
      <c r="U1" s="70"/>
    </row>
    <row r="2" spans="2:33" ht="15" customHeight="1">
      <c r="B2" s="70"/>
      <c r="C2" s="504" t="s">
        <v>128</v>
      </c>
      <c r="D2" s="504"/>
      <c r="E2" s="504"/>
      <c r="F2" s="504"/>
      <c r="G2" s="504"/>
      <c r="H2" s="504"/>
      <c r="I2" s="504"/>
      <c r="J2" s="504"/>
      <c r="K2" s="504"/>
      <c r="L2" s="504"/>
      <c r="M2" s="504"/>
      <c r="N2" s="504"/>
      <c r="O2" s="504"/>
      <c r="P2" s="504"/>
      <c r="Q2" s="504"/>
      <c r="R2" s="504"/>
      <c r="S2" s="70"/>
      <c r="T2" s="70"/>
      <c r="U2" s="70"/>
    </row>
    <row r="3" spans="2:33" ht="15" customHeight="1">
      <c r="B3" s="70"/>
      <c r="C3" s="505" t="str">
        <f>Events!M11&amp;" "&amp;'2020_WT_Contribution'!E8&amp;" "&amp;Events!M12&amp;" "&amp;Events!M15</f>
        <v xml:space="preserve">   </v>
      </c>
      <c r="D3" s="505"/>
      <c r="E3" s="505"/>
      <c r="F3" s="505"/>
      <c r="G3" s="505"/>
      <c r="H3" s="505"/>
      <c r="I3" s="505"/>
      <c r="J3" s="505"/>
      <c r="K3" s="505"/>
      <c r="L3" s="505"/>
      <c r="M3" s="505"/>
      <c r="N3" s="505"/>
      <c r="O3" s="505"/>
      <c r="P3" s="505"/>
      <c r="Q3" s="505"/>
      <c r="R3" s="505"/>
      <c r="S3" s="88"/>
      <c r="T3" s="88"/>
      <c r="U3" s="70"/>
    </row>
    <row r="4" spans="2:33" ht="15" customHeight="1">
      <c r="B4" s="70"/>
      <c r="C4" s="506" t="s">
        <v>239</v>
      </c>
      <c r="D4" s="506"/>
      <c r="E4" s="506"/>
      <c r="F4" s="506"/>
      <c r="G4" s="506"/>
      <c r="H4" s="506"/>
      <c r="I4" s="506"/>
      <c r="J4" s="506"/>
      <c r="K4" s="506"/>
      <c r="L4" s="506"/>
      <c r="M4" s="506"/>
      <c r="N4" s="506"/>
      <c r="O4" s="506"/>
      <c r="P4" s="506"/>
      <c r="Q4" s="506"/>
      <c r="R4" s="506"/>
      <c r="S4" s="70"/>
      <c r="T4" s="70"/>
      <c r="U4" s="70"/>
    </row>
    <row r="5" spans="2:33" ht="15" customHeight="1">
      <c r="B5" s="507"/>
      <c r="C5" s="507"/>
      <c r="D5" s="507"/>
      <c r="E5" s="507"/>
      <c r="F5" s="507"/>
      <c r="G5" s="507"/>
      <c r="H5" s="507"/>
      <c r="I5" s="507"/>
      <c r="J5" s="507"/>
      <c r="K5" s="507"/>
      <c r="L5" s="507"/>
      <c r="M5" s="507"/>
      <c r="N5" s="507"/>
      <c r="O5" s="507"/>
      <c r="P5" s="507"/>
      <c r="Q5" s="507"/>
      <c r="R5" s="507"/>
      <c r="S5" s="507"/>
      <c r="T5" s="507"/>
      <c r="U5" s="507"/>
    </row>
    <row r="6" spans="2:33" ht="15" customHeight="1">
      <c r="B6" s="89"/>
      <c r="C6" s="508" t="s">
        <v>129</v>
      </c>
      <c r="D6" s="508"/>
      <c r="E6" s="508"/>
      <c r="F6" s="508"/>
      <c r="G6" s="508"/>
      <c r="H6" s="508"/>
      <c r="I6" s="508"/>
      <c r="J6" s="508"/>
      <c r="K6" s="508"/>
      <c r="L6" s="508"/>
      <c r="M6" s="508"/>
      <c r="N6" s="508"/>
      <c r="O6" s="508"/>
      <c r="P6" s="508"/>
      <c r="Q6" s="508"/>
      <c r="R6" s="508"/>
      <c r="S6" s="508"/>
      <c r="T6" s="508"/>
      <c r="U6" s="70"/>
    </row>
    <row r="7" spans="2:33" ht="15" customHeight="1">
      <c r="B7" s="70"/>
      <c r="C7" s="70"/>
      <c r="D7" s="70"/>
      <c r="E7" s="70"/>
      <c r="F7" s="70"/>
      <c r="G7" s="70"/>
      <c r="H7" s="70"/>
      <c r="I7" s="70"/>
      <c r="J7" s="70"/>
      <c r="K7" s="70"/>
      <c r="L7" s="70"/>
      <c r="M7" s="70"/>
      <c r="N7" s="70"/>
      <c r="O7" s="70"/>
      <c r="P7" s="70"/>
      <c r="Q7" s="70"/>
      <c r="R7" s="70"/>
      <c r="S7" s="70"/>
      <c r="T7" s="70"/>
      <c r="U7" s="70"/>
    </row>
    <row r="8" spans="2:33" ht="15" customHeight="1">
      <c r="B8" s="70"/>
      <c r="C8" s="84" t="s">
        <v>192</v>
      </c>
      <c r="D8" s="90"/>
      <c r="E8" s="90"/>
      <c r="F8" s="90"/>
      <c r="G8" s="90"/>
      <c r="H8" s="499">
        <f>'2020_WT_Contribution'!E6</f>
        <v>0</v>
      </c>
      <c r="I8" s="499"/>
      <c r="J8" s="499"/>
      <c r="K8" s="499"/>
      <c r="L8" s="499"/>
      <c r="M8" s="499"/>
      <c r="N8" s="499"/>
      <c r="O8" s="499"/>
      <c r="P8" s="499"/>
      <c r="Q8" s="499"/>
      <c r="R8" s="499"/>
      <c r="S8" s="499"/>
      <c r="T8" s="499"/>
      <c r="U8" s="70"/>
    </row>
    <row r="9" spans="2:33" ht="15" customHeight="1">
      <c r="B9" s="70"/>
      <c r="C9" s="84" t="s">
        <v>204</v>
      </c>
      <c r="D9" s="90"/>
      <c r="E9" s="90"/>
      <c r="F9" s="90"/>
      <c r="G9" s="90"/>
      <c r="H9" s="91"/>
      <c r="I9" s="91"/>
      <c r="J9" s="503" t="e">
        <f>'2020_WT_Contribution'!G6</f>
        <v>#N/A</v>
      </c>
      <c r="K9" s="503"/>
      <c r="L9" s="503"/>
      <c r="M9" s="91"/>
      <c r="N9" s="92" t="s">
        <v>203</v>
      </c>
      <c r="O9" s="91"/>
      <c r="P9" s="503" t="e">
        <f>'2020_WT_Contribution'!K6</f>
        <v>#N/A</v>
      </c>
      <c r="Q9" s="503"/>
      <c r="R9" s="503"/>
      <c r="S9" s="91"/>
      <c r="T9" s="91"/>
      <c r="U9" s="70"/>
    </row>
    <row r="10" spans="2:33" ht="12.75">
      <c r="B10" s="70"/>
      <c r="C10" s="84" t="s">
        <v>130</v>
      </c>
      <c r="D10" s="90"/>
      <c r="E10" s="90"/>
      <c r="F10" s="90"/>
      <c r="G10" s="90"/>
      <c r="H10" s="500"/>
      <c r="I10" s="500"/>
      <c r="J10" s="500"/>
      <c r="K10" s="500"/>
      <c r="L10" s="500"/>
      <c r="M10" s="500"/>
      <c r="N10" s="500"/>
      <c r="O10" s="500"/>
      <c r="P10" s="500"/>
      <c r="Q10" s="500"/>
      <c r="R10" s="500"/>
      <c r="S10" s="500"/>
      <c r="T10" s="500"/>
      <c r="U10" s="70"/>
    </row>
    <row r="11" spans="2:33" ht="15" customHeight="1">
      <c r="B11" s="70"/>
      <c r="C11" s="84" t="s">
        <v>107</v>
      </c>
      <c r="D11" s="90"/>
      <c r="E11" s="90"/>
      <c r="F11" s="90"/>
      <c r="G11" s="90"/>
      <c r="H11" s="501">
        <f>'2020_WT_Contribution'!E10</f>
        <v>0</v>
      </c>
      <c r="I11" s="501"/>
      <c r="J11" s="501"/>
      <c r="K11" s="501"/>
      <c r="L11" s="501"/>
      <c r="M11" s="501"/>
      <c r="N11" s="501"/>
      <c r="O11" s="501"/>
      <c r="P11" s="501"/>
      <c r="Q11" s="501"/>
      <c r="R11" s="501"/>
      <c r="S11" s="501"/>
      <c r="T11" s="501"/>
      <c r="U11" s="70"/>
    </row>
    <row r="12" spans="2:33" ht="15" customHeight="1">
      <c r="B12" s="70"/>
      <c r="C12" s="70"/>
      <c r="D12" s="70"/>
      <c r="E12" s="70"/>
      <c r="F12" s="70"/>
      <c r="G12" s="70"/>
      <c r="H12" s="70"/>
      <c r="I12" s="70"/>
      <c r="J12" s="70"/>
      <c r="K12" s="70"/>
      <c r="L12" s="70"/>
      <c r="M12" s="70"/>
      <c r="N12" s="70"/>
      <c r="O12" s="70"/>
      <c r="P12" s="70"/>
      <c r="Q12" s="70"/>
      <c r="R12" s="70"/>
      <c r="S12" s="70"/>
      <c r="T12" s="70"/>
      <c r="U12" s="70"/>
    </row>
    <row r="13" spans="2:33" ht="15" customHeight="1">
      <c r="B13" s="70"/>
      <c r="C13" s="70"/>
      <c r="D13" s="70"/>
      <c r="E13" s="70"/>
      <c r="F13" s="70"/>
      <c r="G13" s="70"/>
      <c r="H13" s="70"/>
      <c r="I13" s="70"/>
      <c r="J13" s="70"/>
      <c r="K13" s="70"/>
      <c r="L13" s="70"/>
      <c r="M13" s="70"/>
      <c r="N13" s="70"/>
      <c r="O13" s="70"/>
      <c r="P13" s="502" t="s">
        <v>132</v>
      </c>
      <c r="Q13" s="502"/>
      <c r="R13" s="502"/>
      <c r="S13" s="502"/>
      <c r="T13" s="502"/>
      <c r="U13" s="70"/>
    </row>
    <row r="14" spans="2:33" ht="15" customHeight="1">
      <c r="B14" s="70"/>
      <c r="C14" s="79" t="s">
        <v>191</v>
      </c>
      <c r="D14" s="80"/>
      <c r="E14" s="80"/>
      <c r="F14" s="80"/>
      <c r="G14" s="80"/>
      <c r="H14" s="80"/>
      <c r="I14" s="80"/>
      <c r="J14" s="80"/>
      <c r="K14" s="80"/>
      <c r="L14" s="81"/>
      <c r="M14" s="81"/>
      <c r="N14" s="81"/>
      <c r="O14" s="81"/>
      <c r="P14" s="82" t="s">
        <v>133</v>
      </c>
      <c r="Q14" s="82" t="s">
        <v>134</v>
      </c>
      <c r="R14" s="82" t="s">
        <v>135</v>
      </c>
      <c r="S14" s="82" t="s">
        <v>136</v>
      </c>
      <c r="T14" s="82" t="s">
        <v>137</v>
      </c>
      <c r="U14" s="70"/>
    </row>
    <row r="15" spans="2:33" ht="15" customHeight="1">
      <c r="B15" s="70"/>
      <c r="C15" s="495" t="s">
        <v>138</v>
      </c>
      <c r="D15" s="495"/>
      <c r="E15" s="495"/>
      <c r="F15" s="495"/>
      <c r="G15" s="495"/>
      <c r="H15" s="495"/>
      <c r="I15" s="495"/>
      <c r="J15" s="495"/>
      <c r="K15" s="495"/>
      <c r="L15" s="495"/>
      <c r="M15" s="495"/>
      <c r="N15" s="495"/>
      <c r="O15" s="495"/>
      <c r="P15" s="73"/>
      <c r="Q15" s="73"/>
      <c r="R15" s="73"/>
      <c r="S15" s="73"/>
      <c r="T15" s="73"/>
      <c r="U15" s="70"/>
      <c r="W15" s="93">
        <v>3</v>
      </c>
      <c r="X15" s="94">
        <f t="shared" ref="X15:AB30" si="0">IF(P15="x",1,0)</f>
        <v>0</v>
      </c>
      <c r="Y15" s="94">
        <f t="shared" si="0"/>
        <v>0</v>
      </c>
      <c r="Z15" s="94">
        <f t="shared" si="0"/>
        <v>0</v>
      </c>
      <c r="AA15" s="94">
        <f t="shared" si="0"/>
        <v>0</v>
      </c>
      <c r="AB15" s="94">
        <f t="shared" si="0"/>
        <v>0</v>
      </c>
      <c r="AC15" s="95">
        <f t="shared" ref="AC15:AC38" si="1">4*(W15*X15)</f>
        <v>0</v>
      </c>
      <c r="AD15" s="95">
        <f t="shared" ref="AD15:AD38" si="2">3*(W15*Y15)</f>
        <v>0</v>
      </c>
      <c r="AE15" s="95">
        <f t="shared" ref="AE15:AE38" si="3">2*(W15*Z15)</f>
        <v>0</v>
      </c>
      <c r="AF15" s="95">
        <f t="shared" ref="AF15:AF38" si="4">+W15*AA15</f>
        <v>0</v>
      </c>
      <c r="AG15" s="95">
        <v>0</v>
      </c>
    </row>
    <row r="16" spans="2:33" ht="15" customHeight="1">
      <c r="B16" s="70"/>
      <c r="C16" s="495" t="s">
        <v>139</v>
      </c>
      <c r="D16" s="495"/>
      <c r="E16" s="495"/>
      <c r="F16" s="495"/>
      <c r="G16" s="495"/>
      <c r="H16" s="495"/>
      <c r="I16" s="495"/>
      <c r="J16" s="495"/>
      <c r="K16" s="495"/>
      <c r="L16" s="495"/>
      <c r="M16" s="495"/>
      <c r="N16" s="495"/>
      <c r="O16" s="495"/>
      <c r="P16" s="73"/>
      <c r="Q16" s="73"/>
      <c r="R16" s="73"/>
      <c r="S16" s="73"/>
      <c r="T16" s="73"/>
      <c r="U16" s="70"/>
      <c r="W16" s="93">
        <v>1</v>
      </c>
      <c r="X16" s="94">
        <f t="shared" si="0"/>
        <v>0</v>
      </c>
      <c r="Y16" s="94">
        <f t="shared" si="0"/>
        <v>0</v>
      </c>
      <c r="Z16" s="94">
        <f t="shared" si="0"/>
        <v>0</v>
      </c>
      <c r="AA16" s="94">
        <f t="shared" si="0"/>
        <v>0</v>
      </c>
      <c r="AB16" s="94">
        <f t="shared" si="0"/>
        <v>0</v>
      </c>
      <c r="AC16" s="95">
        <f t="shared" si="1"/>
        <v>0</v>
      </c>
      <c r="AD16" s="95">
        <f t="shared" si="2"/>
        <v>0</v>
      </c>
      <c r="AE16" s="95">
        <f t="shared" si="3"/>
        <v>0</v>
      </c>
      <c r="AF16" s="95">
        <f t="shared" si="4"/>
        <v>0</v>
      </c>
      <c r="AG16" s="95">
        <v>0</v>
      </c>
    </row>
    <row r="17" spans="2:33" ht="15" customHeight="1">
      <c r="B17" s="70"/>
      <c r="C17" s="495" t="s">
        <v>140</v>
      </c>
      <c r="D17" s="495"/>
      <c r="E17" s="495"/>
      <c r="F17" s="495"/>
      <c r="G17" s="495"/>
      <c r="H17" s="495"/>
      <c r="I17" s="495"/>
      <c r="J17" s="495"/>
      <c r="K17" s="495"/>
      <c r="L17" s="495"/>
      <c r="M17" s="495"/>
      <c r="N17" s="495"/>
      <c r="O17" s="495"/>
      <c r="P17" s="73"/>
      <c r="Q17" s="73"/>
      <c r="R17" s="73"/>
      <c r="S17" s="73"/>
      <c r="T17" s="73"/>
      <c r="U17" s="70"/>
      <c r="W17" s="93">
        <v>5</v>
      </c>
      <c r="X17" s="94">
        <f t="shared" si="0"/>
        <v>0</v>
      </c>
      <c r="Y17" s="94">
        <f t="shared" si="0"/>
        <v>0</v>
      </c>
      <c r="Z17" s="94">
        <f t="shared" si="0"/>
        <v>0</v>
      </c>
      <c r="AA17" s="94">
        <f t="shared" si="0"/>
        <v>0</v>
      </c>
      <c r="AB17" s="94">
        <f t="shared" si="0"/>
        <v>0</v>
      </c>
      <c r="AC17" s="95">
        <f t="shared" si="1"/>
        <v>0</v>
      </c>
      <c r="AD17" s="95">
        <f t="shared" si="2"/>
        <v>0</v>
      </c>
      <c r="AE17" s="95">
        <f t="shared" si="3"/>
        <v>0</v>
      </c>
      <c r="AF17" s="95">
        <f t="shared" si="4"/>
        <v>0</v>
      </c>
      <c r="AG17" s="95">
        <v>0</v>
      </c>
    </row>
    <row r="18" spans="2:33" ht="15" customHeight="1">
      <c r="B18" s="70"/>
      <c r="C18" s="495" t="s">
        <v>141</v>
      </c>
      <c r="D18" s="495"/>
      <c r="E18" s="495"/>
      <c r="F18" s="495"/>
      <c r="G18" s="495"/>
      <c r="H18" s="495"/>
      <c r="I18" s="495"/>
      <c r="J18" s="495"/>
      <c r="K18" s="495"/>
      <c r="L18" s="495"/>
      <c r="M18" s="495"/>
      <c r="N18" s="495"/>
      <c r="O18" s="495"/>
      <c r="P18" s="73"/>
      <c r="Q18" s="73"/>
      <c r="R18" s="73"/>
      <c r="S18" s="73"/>
      <c r="T18" s="73"/>
      <c r="U18" s="70"/>
      <c r="W18" s="93">
        <v>1</v>
      </c>
      <c r="X18" s="94">
        <f t="shared" si="0"/>
        <v>0</v>
      </c>
      <c r="Y18" s="94">
        <f t="shared" si="0"/>
        <v>0</v>
      </c>
      <c r="Z18" s="94">
        <f t="shared" si="0"/>
        <v>0</v>
      </c>
      <c r="AA18" s="94">
        <f t="shared" si="0"/>
        <v>0</v>
      </c>
      <c r="AB18" s="94">
        <f t="shared" si="0"/>
        <v>0</v>
      </c>
      <c r="AC18" s="95">
        <f t="shared" si="1"/>
        <v>0</v>
      </c>
      <c r="AD18" s="95">
        <f t="shared" si="2"/>
        <v>0</v>
      </c>
      <c r="AE18" s="95">
        <f t="shared" si="3"/>
        <v>0</v>
      </c>
      <c r="AF18" s="95">
        <f t="shared" si="4"/>
        <v>0</v>
      </c>
      <c r="AG18" s="95">
        <v>0</v>
      </c>
    </row>
    <row r="19" spans="2:33" ht="15" customHeight="1">
      <c r="B19" s="70"/>
      <c r="C19" s="495" t="s">
        <v>142</v>
      </c>
      <c r="D19" s="495"/>
      <c r="E19" s="495"/>
      <c r="F19" s="495"/>
      <c r="G19" s="495"/>
      <c r="H19" s="495"/>
      <c r="I19" s="495"/>
      <c r="J19" s="495"/>
      <c r="K19" s="495"/>
      <c r="L19" s="495"/>
      <c r="M19" s="495"/>
      <c r="N19" s="495"/>
      <c r="O19" s="495"/>
      <c r="P19" s="73"/>
      <c r="Q19" s="73"/>
      <c r="R19" s="73"/>
      <c r="S19" s="73"/>
      <c r="T19" s="73"/>
      <c r="U19" s="70"/>
      <c r="W19" s="93">
        <v>15</v>
      </c>
      <c r="X19" s="94">
        <f t="shared" si="0"/>
        <v>0</v>
      </c>
      <c r="Y19" s="94">
        <f t="shared" si="0"/>
        <v>0</v>
      </c>
      <c r="Z19" s="94">
        <f t="shared" si="0"/>
        <v>0</v>
      </c>
      <c r="AA19" s="94">
        <f t="shared" si="0"/>
        <v>0</v>
      </c>
      <c r="AB19" s="94">
        <f t="shared" si="0"/>
        <v>0</v>
      </c>
      <c r="AC19" s="95">
        <f t="shared" si="1"/>
        <v>0</v>
      </c>
      <c r="AD19" s="95">
        <f t="shared" si="2"/>
        <v>0</v>
      </c>
      <c r="AE19" s="95">
        <f t="shared" si="3"/>
        <v>0</v>
      </c>
      <c r="AF19" s="95">
        <f t="shared" si="4"/>
        <v>0</v>
      </c>
      <c r="AG19" s="95">
        <v>0</v>
      </c>
    </row>
    <row r="20" spans="2:33" ht="15" customHeight="1">
      <c r="B20" s="70"/>
      <c r="C20" s="495" t="s">
        <v>143</v>
      </c>
      <c r="D20" s="495"/>
      <c r="E20" s="495"/>
      <c r="F20" s="495"/>
      <c r="G20" s="495"/>
      <c r="H20" s="495"/>
      <c r="I20" s="495"/>
      <c r="J20" s="495"/>
      <c r="K20" s="495"/>
      <c r="L20" s="495"/>
      <c r="M20" s="495"/>
      <c r="N20" s="495"/>
      <c r="O20" s="495"/>
      <c r="P20" s="73"/>
      <c r="Q20" s="73"/>
      <c r="R20" s="73"/>
      <c r="S20" s="73"/>
      <c r="T20" s="73"/>
      <c r="U20" s="70"/>
      <c r="W20" s="93">
        <v>1</v>
      </c>
      <c r="X20" s="94">
        <f t="shared" si="0"/>
        <v>0</v>
      </c>
      <c r="Y20" s="94">
        <f t="shared" si="0"/>
        <v>0</v>
      </c>
      <c r="Z20" s="94">
        <f t="shared" si="0"/>
        <v>0</v>
      </c>
      <c r="AA20" s="94">
        <f t="shared" si="0"/>
        <v>0</v>
      </c>
      <c r="AB20" s="94">
        <f t="shared" si="0"/>
        <v>0</v>
      </c>
      <c r="AC20" s="95">
        <f t="shared" si="1"/>
        <v>0</v>
      </c>
      <c r="AD20" s="95">
        <f t="shared" si="2"/>
        <v>0</v>
      </c>
      <c r="AE20" s="95">
        <f t="shared" si="3"/>
        <v>0</v>
      </c>
      <c r="AF20" s="95">
        <f t="shared" si="4"/>
        <v>0</v>
      </c>
      <c r="AG20" s="95">
        <v>0</v>
      </c>
    </row>
    <row r="21" spans="2:33" ht="15" customHeight="1">
      <c r="B21" s="70"/>
      <c r="C21" s="495" t="s">
        <v>144</v>
      </c>
      <c r="D21" s="495"/>
      <c r="E21" s="495"/>
      <c r="F21" s="495"/>
      <c r="G21" s="495"/>
      <c r="H21" s="495"/>
      <c r="I21" s="495"/>
      <c r="J21" s="495"/>
      <c r="K21" s="495"/>
      <c r="L21" s="495"/>
      <c r="M21" s="495"/>
      <c r="N21" s="495"/>
      <c r="O21" s="495"/>
      <c r="P21" s="73"/>
      <c r="Q21" s="73"/>
      <c r="R21" s="73"/>
      <c r="S21" s="73"/>
      <c r="T21" s="73"/>
      <c r="U21" s="70"/>
      <c r="W21" s="96"/>
      <c r="X21" s="97">
        <f t="shared" si="0"/>
        <v>0</v>
      </c>
      <c r="Y21" s="97">
        <f t="shared" si="0"/>
        <v>0</v>
      </c>
      <c r="Z21" s="97"/>
      <c r="AA21" s="97"/>
      <c r="AB21" s="97"/>
      <c r="AC21" s="98">
        <f t="shared" si="1"/>
        <v>0</v>
      </c>
      <c r="AD21" s="98">
        <f t="shared" si="2"/>
        <v>0</v>
      </c>
      <c r="AE21" s="98"/>
      <c r="AF21" s="98"/>
      <c r="AG21" s="98"/>
    </row>
    <row r="22" spans="2:33" ht="15" customHeight="1">
      <c r="B22" s="70"/>
      <c r="C22" s="495" t="s">
        <v>145</v>
      </c>
      <c r="D22" s="495"/>
      <c r="E22" s="495"/>
      <c r="F22" s="495"/>
      <c r="G22" s="495"/>
      <c r="H22" s="495"/>
      <c r="I22" s="495"/>
      <c r="J22" s="495"/>
      <c r="K22" s="495"/>
      <c r="L22" s="495"/>
      <c r="M22" s="495"/>
      <c r="N22" s="495"/>
      <c r="O22" s="495"/>
      <c r="P22" s="73"/>
      <c r="Q22" s="73"/>
      <c r="R22" s="73"/>
      <c r="S22" s="73"/>
      <c r="T22" s="73"/>
      <c r="U22" s="70"/>
      <c r="W22" s="93">
        <v>5</v>
      </c>
      <c r="X22" s="94">
        <f t="shared" si="0"/>
        <v>0</v>
      </c>
      <c r="Y22" s="94">
        <f t="shared" si="0"/>
        <v>0</v>
      </c>
      <c r="Z22" s="94">
        <f t="shared" si="0"/>
        <v>0</v>
      </c>
      <c r="AA22" s="94">
        <f t="shared" si="0"/>
        <v>0</v>
      </c>
      <c r="AB22" s="94">
        <f t="shared" si="0"/>
        <v>0</v>
      </c>
      <c r="AC22" s="95">
        <f t="shared" si="1"/>
        <v>0</v>
      </c>
      <c r="AD22" s="95">
        <f t="shared" si="2"/>
        <v>0</v>
      </c>
      <c r="AE22" s="95">
        <f t="shared" si="3"/>
        <v>0</v>
      </c>
      <c r="AF22" s="95">
        <f t="shared" si="4"/>
        <v>0</v>
      </c>
      <c r="AG22" s="95">
        <v>0</v>
      </c>
    </row>
    <row r="23" spans="2:33" ht="15" customHeight="1">
      <c r="B23" s="70"/>
      <c r="C23" s="495" t="s">
        <v>146</v>
      </c>
      <c r="D23" s="495"/>
      <c r="E23" s="495"/>
      <c r="F23" s="495"/>
      <c r="G23" s="495"/>
      <c r="H23" s="495"/>
      <c r="I23" s="495"/>
      <c r="J23" s="495"/>
      <c r="K23" s="495"/>
      <c r="L23" s="495"/>
      <c r="M23" s="495"/>
      <c r="N23" s="495"/>
      <c r="O23" s="495"/>
      <c r="P23" s="73"/>
      <c r="Q23" s="73"/>
      <c r="R23" s="73"/>
      <c r="S23" s="73"/>
      <c r="T23" s="73"/>
      <c r="U23" s="70"/>
      <c r="W23" s="93">
        <v>1</v>
      </c>
      <c r="X23" s="94">
        <f t="shared" si="0"/>
        <v>0</v>
      </c>
      <c r="Y23" s="94">
        <f t="shared" si="0"/>
        <v>0</v>
      </c>
      <c r="Z23" s="94">
        <f t="shared" si="0"/>
        <v>0</v>
      </c>
      <c r="AA23" s="94">
        <f t="shared" si="0"/>
        <v>0</v>
      </c>
      <c r="AB23" s="94">
        <f t="shared" si="0"/>
        <v>0</v>
      </c>
      <c r="AC23" s="95">
        <f t="shared" si="1"/>
        <v>0</v>
      </c>
      <c r="AD23" s="95">
        <f t="shared" si="2"/>
        <v>0</v>
      </c>
      <c r="AE23" s="95">
        <f t="shared" si="3"/>
        <v>0</v>
      </c>
      <c r="AF23" s="95">
        <f t="shared" si="4"/>
        <v>0</v>
      </c>
      <c r="AG23" s="95">
        <v>0</v>
      </c>
    </row>
    <row r="24" spans="2:33" ht="15" customHeight="1">
      <c r="B24" s="70"/>
      <c r="C24" s="495" t="s">
        <v>147</v>
      </c>
      <c r="D24" s="495"/>
      <c r="E24" s="495"/>
      <c r="F24" s="495"/>
      <c r="G24" s="495"/>
      <c r="H24" s="495"/>
      <c r="I24" s="495"/>
      <c r="J24" s="495"/>
      <c r="K24" s="495"/>
      <c r="L24" s="495"/>
      <c r="M24" s="495"/>
      <c r="N24" s="495"/>
      <c r="O24" s="495"/>
      <c r="P24" s="73"/>
      <c r="Q24" s="73"/>
      <c r="R24" s="73"/>
      <c r="S24" s="73"/>
      <c r="T24" s="73"/>
      <c r="U24" s="70"/>
      <c r="W24" s="93">
        <v>5</v>
      </c>
      <c r="X24" s="94">
        <f t="shared" si="0"/>
        <v>0</v>
      </c>
      <c r="Y24" s="94">
        <f t="shared" si="0"/>
        <v>0</v>
      </c>
      <c r="Z24" s="94">
        <f t="shared" si="0"/>
        <v>0</v>
      </c>
      <c r="AA24" s="94">
        <f t="shared" si="0"/>
        <v>0</v>
      </c>
      <c r="AB24" s="94">
        <f t="shared" si="0"/>
        <v>0</v>
      </c>
      <c r="AC24" s="95">
        <f t="shared" si="1"/>
        <v>0</v>
      </c>
      <c r="AD24" s="95">
        <f t="shared" si="2"/>
        <v>0</v>
      </c>
      <c r="AE24" s="95">
        <f t="shared" si="3"/>
        <v>0</v>
      </c>
      <c r="AF24" s="95">
        <f t="shared" si="4"/>
        <v>0</v>
      </c>
      <c r="AG24" s="95">
        <v>0</v>
      </c>
    </row>
    <row r="25" spans="2:33" ht="15" customHeight="1">
      <c r="B25" s="70"/>
      <c r="C25" s="495" t="s">
        <v>148</v>
      </c>
      <c r="D25" s="495"/>
      <c r="E25" s="495"/>
      <c r="F25" s="495"/>
      <c r="G25" s="495"/>
      <c r="H25" s="495"/>
      <c r="I25" s="495"/>
      <c r="J25" s="495"/>
      <c r="K25" s="495"/>
      <c r="L25" s="495"/>
      <c r="M25" s="495"/>
      <c r="N25" s="495"/>
      <c r="O25" s="495"/>
      <c r="P25" s="73"/>
      <c r="Q25" s="73"/>
      <c r="R25" s="73"/>
      <c r="S25" s="73"/>
      <c r="T25" s="73"/>
      <c r="U25" s="70"/>
      <c r="W25" s="93">
        <v>15</v>
      </c>
      <c r="X25" s="94">
        <f t="shared" si="0"/>
        <v>0</v>
      </c>
      <c r="Y25" s="94">
        <f t="shared" si="0"/>
        <v>0</v>
      </c>
      <c r="Z25" s="94">
        <f t="shared" si="0"/>
        <v>0</v>
      </c>
      <c r="AA25" s="94">
        <f t="shared" si="0"/>
        <v>0</v>
      </c>
      <c r="AB25" s="94">
        <f t="shared" si="0"/>
        <v>0</v>
      </c>
      <c r="AC25" s="95">
        <f t="shared" si="1"/>
        <v>0</v>
      </c>
      <c r="AD25" s="95">
        <f t="shared" si="2"/>
        <v>0</v>
      </c>
      <c r="AE25" s="95">
        <f t="shared" si="3"/>
        <v>0</v>
      </c>
      <c r="AF25" s="95">
        <f t="shared" si="4"/>
        <v>0</v>
      </c>
      <c r="AG25" s="95">
        <v>0</v>
      </c>
    </row>
    <row r="26" spans="2:33" ht="15" customHeight="1">
      <c r="B26" s="70"/>
      <c r="C26" s="495" t="s">
        <v>149</v>
      </c>
      <c r="D26" s="495"/>
      <c r="E26" s="495"/>
      <c r="F26" s="495"/>
      <c r="G26" s="495"/>
      <c r="H26" s="495"/>
      <c r="I26" s="495"/>
      <c r="J26" s="495"/>
      <c r="K26" s="495"/>
      <c r="L26" s="495"/>
      <c r="M26" s="495"/>
      <c r="N26" s="495"/>
      <c r="O26" s="495"/>
      <c r="P26" s="73"/>
      <c r="Q26" s="73"/>
      <c r="R26" s="73"/>
      <c r="S26" s="73"/>
      <c r="T26" s="73"/>
      <c r="U26" s="70"/>
      <c r="W26" s="93">
        <v>15</v>
      </c>
      <c r="X26" s="94">
        <f t="shared" si="0"/>
        <v>0</v>
      </c>
      <c r="Y26" s="94">
        <f t="shared" si="0"/>
        <v>0</v>
      </c>
      <c r="Z26" s="94">
        <f t="shared" si="0"/>
        <v>0</v>
      </c>
      <c r="AA26" s="94">
        <f t="shared" si="0"/>
        <v>0</v>
      </c>
      <c r="AB26" s="94">
        <f t="shared" si="0"/>
        <v>0</v>
      </c>
      <c r="AC26" s="95">
        <f t="shared" si="1"/>
        <v>0</v>
      </c>
      <c r="AD26" s="95">
        <f t="shared" si="2"/>
        <v>0</v>
      </c>
      <c r="AE26" s="95">
        <f t="shared" si="3"/>
        <v>0</v>
      </c>
      <c r="AF26" s="95">
        <f t="shared" si="4"/>
        <v>0</v>
      </c>
      <c r="AG26" s="95">
        <v>0</v>
      </c>
    </row>
    <row r="27" spans="2:33" ht="15" customHeight="1">
      <c r="B27" s="70"/>
      <c r="C27" s="495" t="s">
        <v>150</v>
      </c>
      <c r="D27" s="495"/>
      <c r="E27" s="495"/>
      <c r="F27" s="495"/>
      <c r="G27" s="495"/>
      <c r="H27" s="495"/>
      <c r="I27" s="495"/>
      <c r="J27" s="495"/>
      <c r="K27" s="495"/>
      <c r="L27" s="495"/>
      <c r="M27" s="495"/>
      <c r="N27" s="495"/>
      <c r="O27" s="495"/>
      <c r="P27" s="73"/>
      <c r="Q27" s="73"/>
      <c r="R27" s="73"/>
      <c r="S27" s="73"/>
      <c r="T27" s="73"/>
      <c r="U27" s="70"/>
      <c r="W27" s="93">
        <v>5</v>
      </c>
      <c r="X27" s="94">
        <f t="shared" si="0"/>
        <v>0</v>
      </c>
      <c r="Y27" s="94">
        <f t="shared" si="0"/>
        <v>0</v>
      </c>
      <c r="Z27" s="94">
        <f t="shared" si="0"/>
        <v>0</v>
      </c>
      <c r="AA27" s="94">
        <f t="shared" si="0"/>
        <v>0</v>
      </c>
      <c r="AB27" s="94">
        <f t="shared" si="0"/>
        <v>0</v>
      </c>
      <c r="AC27" s="95">
        <f t="shared" si="1"/>
        <v>0</v>
      </c>
      <c r="AD27" s="95">
        <f t="shared" si="2"/>
        <v>0</v>
      </c>
      <c r="AE27" s="95">
        <f t="shared" si="3"/>
        <v>0</v>
      </c>
      <c r="AF27" s="95">
        <f t="shared" si="4"/>
        <v>0</v>
      </c>
      <c r="AG27" s="95">
        <v>0</v>
      </c>
    </row>
    <row r="28" spans="2:33" ht="15" customHeight="1">
      <c r="B28" s="70"/>
      <c r="C28" s="495" t="s">
        <v>151</v>
      </c>
      <c r="D28" s="495"/>
      <c r="E28" s="495"/>
      <c r="F28" s="495"/>
      <c r="G28" s="495"/>
      <c r="H28" s="495"/>
      <c r="I28" s="495"/>
      <c r="J28" s="495"/>
      <c r="K28" s="495"/>
      <c r="L28" s="495"/>
      <c r="M28" s="495"/>
      <c r="N28" s="495"/>
      <c r="O28" s="495"/>
      <c r="P28" s="73"/>
      <c r="Q28" s="73"/>
      <c r="R28" s="73"/>
      <c r="S28" s="73"/>
      <c r="T28" s="73"/>
      <c r="U28" s="70"/>
      <c r="W28" s="93">
        <v>5</v>
      </c>
      <c r="X28" s="94">
        <f t="shared" si="0"/>
        <v>0</v>
      </c>
      <c r="Y28" s="94">
        <f t="shared" si="0"/>
        <v>0</v>
      </c>
      <c r="Z28" s="94">
        <f t="shared" si="0"/>
        <v>0</v>
      </c>
      <c r="AA28" s="94">
        <f t="shared" si="0"/>
        <v>0</v>
      </c>
      <c r="AB28" s="94">
        <f t="shared" si="0"/>
        <v>0</v>
      </c>
      <c r="AC28" s="95">
        <f t="shared" si="1"/>
        <v>0</v>
      </c>
      <c r="AD28" s="95">
        <f t="shared" si="2"/>
        <v>0</v>
      </c>
      <c r="AE28" s="95">
        <f t="shared" si="3"/>
        <v>0</v>
      </c>
      <c r="AF28" s="95">
        <f t="shared" si="4"/>
        <v>0</v>
      </c>
      <c r="AG28" s="95">
        <v>0</v>
      </c>
    </row>
    <row r="29" spans="2:33" ht="15" customHeight="1">
      <c r="B29" s="70"/>
      <c r="C29" s="495" t="s">
        <v>152</v>
      </c>
      <c r="D29" s="495"/>
      <c r="E29" s="495"/>
      <c r="F29" s="495"/>
      <c r="G29" s="495"/>
      <c r="H29" s="495"/>
      <c r="I29" s="495"/>
      <c r="J29" s="495"/>
      <c r="K29" s="495"/>
      <c r="L29" s="495"/>
      <c r="M29" s="495"/>
      <c r="N29" s="495"/>
      <c r="O29" s="495"/>
      <c r="P29" s="73"/>
      <c r="Q29" s="73"/>
      <c r="R29" s="73"/>
      <c r="S29" s="73"/>
      <c r="T29" s="73"/>
      <c r="U29" s="70"/>
      <c r="W29" s="93">
        <v>1</v>
      </c>
      <c r="X29" s="94">
        <f t="shared" si="0"/>
        <v>0</v>
      </c>
      <c r="Y29" s="94">
        <f t="shared" si="0"/>
        <v>0</v>
      </c>
      <c r="Z29" s="94">
        <f t="shared" si="0"/>
        <v>0</v>
      </c>
      <c r="AA29" s="94">
        <f t="shared" si="0"/>
        <v>0</v>
      </c>
      <c r="AB29" s="94">
        <f t="shared" si="0"/>
        <v>0</v>
      </c>
      <c r="AC29" s="95">
        <f t="shared" si="1"/>
        <v>0</v>
      </c>
      <c r="AD29" s="95">
        <f t="shared" si="2"/>
        <v>0</v>
      </c>
      <c r="AE29" s="95">
        <f t="shared" si="3"/>
        <v>0</v>
      </c>
      <c r="AF29" s="95">
        <f t="shared" si="4"/>
        <v>0</v>
      </c>
      <c r="AG29" s="95">
        <v>0</v>
      </c>
    </row>
    <row r="30" spans="2:33" ht="15" customHeight="1">
      <c r="B30" s="70"/>
      <c r="C30" s="495" t="s">
        <v>153</v>
      </c>
      <c r="D30" s="495"/>
      <c r="E30" s="495"/>
      <c r="F30" s="495"/>
      <c r="G30" s="495"/>
      <c r="H30" s="495"/>
      <c r="I30" s="495"/>
      <c r="J30" s="495"/>
      <c r="K30" s="495"/>
      <c r="L30" s="495"/>
      <c r="M30" s="495"/>
      <c r="N30" s="495"/>
      <c r="O30" s="495"/>
      <c r="P30" s="73"/>
      <c r="Q30" s="73"/>
      <c r="R30" s="73"/>
      <c r="S30" s="73"/>
      <c r="T30" s="73"/>
      <c r="U30" s="70"/>
      <c r="W30" s="93">
        <v>1</v>
      </c>
      <c r="X30" s="94">
        <f t="shared" si="0"/>
        <v>0</v>
      </c>
      <c r="Y30" s="94">
        <f t="shared" si="0"/>
        <v>0</v>
      </c>
      <c r="Z30" s="94">
        <f t="shared" si="0"/>
        <v>0</v>
      </c>
      <c r="AA30" s="94">
        <f t="shared" si="0"/>
        <v>0</v>
      </c>
      <c r="AB30" s="94">
        <f t="shared" si="0"/>
        <v>0</v>
      </c>
      <c r="AC30" s="95">
        <f t="shared" si="1"/>
        <v>0</v>
      </c>
      <c r="AD30" s="95">
        <f t="shared" si="2"/>
        <v>0</v>
      </c>
      <c r="AE30" s="95">
        <f t="shared" si="3"/>
        <v>0</v>
      </c>
      <c r="AF30" s="95">
        <f t="shared" si="4"/>
        <v>0</v>
      </c>
      <c r="AG30" s="95">
        <v>0</v>
      </c>
    </row>
    <row r="31" spans="2:33" ht="15" customHeight="1">
      <c r="B31" s="70"/>
      <c r="C31" s="495" t="s">
        <v>154</v>
      </c>
      <c r="D31" s="495"/>
      <c r="E31" s="495"/>
      <c r="F31" s="495"/>
      <c r="G31" s="495"/>
      <c r="H31" s="495"/>
      <c r="I31" s="495"/>
      <c r="J31" s="495"/>
      <c r="K31" s="495"/>
      <c r="L31" s="495"/>
      <c r="M31" s="495"/>
      <c r="N31" s="495"/>
      <c r="O31" s="495"/>
      <c r="P31" s="73"/>
      <c r="Q31" s="73"/>
      <c r="R31" s="73"/>
      <c r="S31" s="73"/>
      <c r="T31" s="73"/>
      <c r="U31" s="70"/>
      <c r="W31" s="93">
        <v>5</v>
      </c>
      <c r="X31" s="94">
        <f t="shared" ref="X31:AB38" si="5">IF(P31="x",1,0)</f>
        <v>0</v>
      </c>
      <c r="Y31" s="94">
        <f t="shared" si="5"/>
        <v>0</v>
      </c>
      <c r="Z31" s="94">
        <f t="shared" si="5"/>
        <v>0</v>
      </c>
      <c r="AA31" s="94">
        <f t="shared" si="5"/>
        <v>0</v>
      </c>
      <c r="AB31" s="94">
        <f t="shared" si="5"/>
        <v>0</v>
      </c>
      <c r="AC31" s="95">
        <f>4*(W31*X31)</f>
        <v>0</v>
      </c>
      <c r="AD31" s="95">
        <f>3*(W31*Y31)</f>
        <v>0</v>
      </c>
      <c r="AE31" s="95">
        <f>2*(W31*Z31)</f>
        <v>0</v>
      </c>
      <c r="AF31" s="95">
        <f>+W31*AA31</f>
        <v>0</v>
      </c>
      <c r="AG31" s="95">
        <v>0</v>
      </c>
    </row>
    <row r="32" spans="2:33" ht="15" customHeight="1">
      <c r="B32" s="70"/>
      <c r="C32" s="495" t="s">
        <v>155</v>
      </c>
      <c r="D32" s="495"/>
      <c r="E32" s="495"/>
      <c r="F32" s="495"/>
      <c r="G32" s="495"/>
      <c r="H32" s="495"/>
      <c r="I32" s="495"/>
      <c r="J32" s="495"/>
      <c r="K32" s="495"/>
      <c r="L32" s="495"/>
      <c r="M32" s="495"/>
      <c r="N32" s="495"/>
      <c r="O32" s="495"/>
      <c r="P32" s="73"/>
      <c r="Q32" s="73"/>
      <c r="R32" s="73"/>
      <c r="S32" s="73"/>
      <c r="T32" s="73"/>
      <c r="U32" s="70"/>
      <c r="W32" s="93">
        <v>1</v>
      </c>
      <c r="X32" s="94">
        <f t="shared" si="5"/>
        <v>0</v>
      </c>
      <c r="Y32" s="94">
        <f t="shared" si="5"/>
        <v>0</v>
      </c>
      <c r="Z32" s="94">
        <f t="shared" si="5"/>
        <v>0</v>
      </c>
      <c r="AA32" s="94">
        <f t="shared" si="5"/>
        <v>0</v>
      </c>
      <c r="AB32" s="94">
        <f t="shared" si="5"/>
        <v>0</v>
      </c>
      <c r="AC32" s="95">
        <f>4*(W32*X32)</f>
        <v>0</v>
      </c>
      <c r="AD32" s="95">
        <f>3*(W32*Y32)</f>
        <v>0</v>
      </c>
      <c r="AE32" s="95">
        <f>2*(W32*Z32)</f>
        <v>0</v>
      </c>
      <c r="AF32" s="95">
        <f>+W32*AA32</f>
        <v>0</v>
      </c>
      <c r="AG32" s="95">
        <v>0</v>
      </c>
    </row>
    <row r="33" spans="2:33" ht="15" hidden="1" customHeight="1">
      <c r="B33" s="70"/>
      <c r="C33" s="496"/>
      <c r="D33" s="497"/>
      <c r="E33" s="497"/>
      <c r="F33" s="497"/>
      <c r="G33" s="497"/>
      <c r="H33" s="497"/>
      <c r="I33" s="497"/>
      <c r="J33" s="497"/>
      <c r="K33" s="497"/>
      <c r="L33" s="497"/>
      <c r="M33" s="497"/>
      <c r="N33" s="497"/>
      <c r="O33" s="498"/>
      <c r="P33" s="99"/>
      <c r="Q33" s="99"/>
      <c r="R33" s="99"/>
      <c r="S33" s="99"/>
      <c r="T33" s="99"/>
      <c r="U33" s="70"/>
      <c r="W33" s="93"/>
      <c r="X33" s="94">
        <f t="shared" si="5"/>
        <v>0</v>
      </c>
      <c r="Y33" s="94">
        <f t="shared" si="5"/>
        <v>0</v>
      </c>
      <c r="Z33" s="94">
        <f t="shared" si="5"/>
        <v>0</v>
      </c>
      <c r="AA33" s="94">
        <f t="shared" si="5"/>
        <v>0</v>
      </c>
      <c r="AB33" s="94">
        <f t="shared" si="5"/>
        <v>0</v>
      </c>
      <c r="AC33" s="95">
        <f>4*(W33*X33)</f>
        <v>0</v>
      </c>
      <c r="AD33" s="95">
        <f>3*(W33*Y33)</f>
        <v>0</v>
      </c>
      <c r="AE33" s="95">
        <f>2*(W33*Z33)</f>
        <v>0</v>
      </c>
      <c r="AF33" s="95">
        <f>+W33*AA33</f>
        <v>0</v>
      </c>
      <c r="AG33" s="95">
        <v>0</v>
      </c>
    </row>
    <row r="34" spans="2:33" ht="15" hidden="1" customHeight="1">
      <c r="B34" s="70"/>
      <c r="C34" s="496"/>
      <c r="D34" s="497"/>
      <c r="E34" s="497"/>
      <c r="F34" s="497"/>
      <c r="G34" s="497"/>
      <c r="H34" s="497"/>
      <c r="I34" s="497"/>
      <c r="J34" s="497"/>
      <c r="K34" s="497"/>
      <c r="L34" s="497"/>
      <c r="M34" s="497"/>
      <c r="N34" s="497"/>
      <c r="O34" s="498"/>
      <c r="P34" s="99"/>
      <c r="Q34" s="99"/>
      <c r="R34" s="99"/>
      <c r="S34" s="99"/>
      <c r="T34" s="99"/>
      <c r="U34" s="70"/>
      <c r="W34" s="93"/>
      <c r="X34" s="94">
        <f t="shared" si="5"/>
        <v>0</v>
      </c>
      <c r="Y34" s="94">
        <f t="shared" si="5"/>
        <v>0</v>
      </c>
      <c r="Z34" s="94">
        <f t="shared" si="5"/>
        <v>0</v>
      </c>
      <c r="AA34" s="94">
        <f t="shared" si="5"/>
        <v>0</v>
      </c>
      <c r="AB34" s="94">
        <f t="shared" si="5"/>
        <v>0</v>
      </c>
      <c r="AC34" s="95">
        <f>4*(W34*X34)</f>
        <v>0</v>
      </c>
      <c r="AD34" s="95">
        <f>3*(W34*Y34)</f>
        <v>0</v>
      </c>
      <c r="AE34" s="95">
        <f>2*(W34*Z34)</f>
        <v>0</v>
      </c>
      <c r="AF34" s="95">
        <f>+W34*AA34</f>
        <v>0</v>
      </c>
      <c r="AG34" s="95">
        <v>0</v>
      </c>
    </row>
    <row r="35" spans="2:33" ht="15" hidden="1" customHeight="1">
      <c r="B35" s="70"/>
      <c r="C35" s="482"/>
      <c r="D35" s="483"/>
      <c r="E35" s="483"/>
      <c r="F35" s="483"/>
      <c r="G35" s="483"/>
      <c r="H35" s="483"/>
      <c r="I35" s="483"/>
      <c r="J35" s="483"/>
      <c r="K35" s="483"/>
      <c r="L35" s="483"/>
      <c r="M35" s="483"/>
      <c r="N35" s="483"/>
      <c r="O35" s="484"/>
      <c r="P35" s="99"/>
      <c r="Q35" s="99"/>
      <c r="R35" s="99"/>
      <c r="S35" s="99"/>
      <c r="T35" s="99"/>
      <c r="U35" s="70"/>
      <c r="W35" s="93"/>
      <c r="X35" s="94">
        <f t="shared" si="5"/>
        <v>0</v>
      </c>
      <c r="Y35" s="94">
        <f t="shared" si="5"/>
        <v>0</v>
      </c>
      <c r="Z35" s="94">
        <f t="shared" si="5"/>
        <v>0</v>
      </c>
      <c r="AA35" s="94">
        <f t="shared" si="5"/>
        <v>0</v>
      </c>
      <c r="AB35" s="94">
        <f t="shared" si="5"/>
        <v>0</v>
      </c>
      <c r="AC35" s="95">
        <f t="shared" si="1"/>
        <v>0</v>
      </c>
      <c r="AD35" s="95">
        <f t="shared" si="2"/>
        <v>0</v>
      </c>
      <c r="AE35" s="95">
        <f t="shared" si="3"/>
        <v>0</v>
      </c>
      <c r="AF35" s="95">
        <f t="shared" si="4"/>
        <v>0</v>
      </c>
      <c r="AG35" s="95">
        <v>0</v>
      </c>
    </row>
    <row r="36" spans="2:33" ht="15" hidden="1" customHeight="1">
      <c r="B36" s="70"/>
      <c r="C36" s="482"/>
      <c r="D36" s="483"/>
      <c r="E36" s="483"/>
      <c r="F36" s="483"/>
      <c r="G36" s="483"/>
      <c r="H36" s="483"/>
      <c r="I36" s="483"/>
      <c r="J36" s="483"/>
      <c r="K36" s="483"/>
      <c r="L36" s="483"/>
      <c r="M36" s="483"/>
      <c r="N36" s="483"/>
      <c r="O36" s="484"/>
      <c r="P36" s="99"/>
      <c r="Q36" s="99"/>
      <c r="R36" s="99"/>
      <c r="S36" s="99"/>
      <c r="T36" s="99"/>
      <c r="U36" s="70"/>
      <c r="W36" s="93"/>
      <c r="X36" s="94">
        <f t="shared" si="5"/>
        <v>0</v>
      </c>
      <c r="Y36" s="94">
        <f t="shared" si="5"/>
        <v>0</v>
      </c>
      <c r="Z36" s="94">
        <f t="shared" si="5"/>
        <v>0</v>
      </c>
      <c r="AA36" s="94">
        <f t="shared" si="5"/>
        <v>0</v>
      </c>
      <c r="AB36" s="94">
        <f t="shared" si="5"/>
        <v>0</v>
      </c>
      <c r="AC36" s="95">
        <f t="shared" si="1"/>
        <v>0</v>
      </c>
      <c r="AD36" s="95">
        <f t="shared" si="2"/>
        <v>0</v>
      </c>
      <c r="AE36" s="95">
        <f t="shared" si="3"/>
        <v>0</v>
      </c>
      <c r="AF36" s="95">
        <f t="shared" si="4"/>
        <v>0</v>
      </c>
      <c r="AG36" s="95">
        <v>0</v>
      </c>
    </row>
    <row r="37" spans="2:33" ht="15" hidden="1" customHeight="1">
      <c r="B37" s="70"/>
      <c r="C37" s="482"/>
      <c r="D37" s="483"/>
      <c r="E37" s="483"/>
      <c r="F37" s="483"/>
      <c r="G37" s="483"/>
      <c r="H37" s="483"/>
      <c r="I37" s="483"/>
      <c r="J37" s="483"/>
      <c r="K37" s="483"/>
      <c r="L37" s="483"/>
      <c r="M37" s="483"/>
      <c r="N37" s="483"/>
      <c r="O37" s="484"/>
      <c r="P37" s="99"/>
      <c r="Q37" s="99"/>
      <c r="R37" s="99"/>
      <c r="S37" s="99"/>
      <c r="T37" s="99"/>
      <c r="U37" s="70"/>
      <c r="W37" s="93"/>
      <c r="X37" s="94">
        <f t="shared" si="5"/>
        <v>0</v>
      </c>
      <c r="Y37" s="94">
        <f t="shared" si="5"/>
        <v>0</v>
      </c>
      <c r="Z37" s="94">
        <f t="shared" si="5"/>
        <v>0</v>
      </c>
      <c r="AA37" s="94">
        <f t="shared" si="5"/>
        <v>0</v>
      </c>
      <c r="AB37" s="94">
        <f t="shared" si="5"/>
        <v>0</v>
      </c>
      <c r="AC37" s="95">
        <f t="shared" si="1"/>
        <v>0</v>
      </c>
      <c r="AD37" s="95">
        <f t="shared" si="2"/>
        <v>0</v>
      </c>
      <c r="AE37" s="95">
        <f t="shared" si="3"/>
        <v>0</v>
      </c>
      <c r="AF37" s="95">
        <f t="shared" si="4"/>
        <v>0</v>
      </c>
      <c r="AG37" s="95">
        <v>0</v>
      </c>
    </row>
    <row r="38" spans="2:33" ht="15" hidden="1" customHeight="1">
      <c r="B38" s="70"/>
      <c r="C38" s="482"/>
      <c r="D38" s="483"/>
      <c r="E38" s="483"/>
      <c r="F38" s="483"/>
      <c r="G38" s="483"/>
      <c r="H38" s="483"/>
      <c r="I38" s="483"/>
      <c r="J38" s="483"/>
      <c r="K38" s="483"/>
      <c r="L38" s="483"/>
      <c r="M38" s="483"/>
      <c r="N38" s="483"/>
      <c r="O38" s="484"/>
      <c r="P38" s="99"/>
      <c r="Q38" s="99"/>
      <c r="R38" s="99"/>
      <c r="S38" s="99"/>
      <c r="T38" s="99"/>
      <c r="U38" s="70"/>
      <c r="W38" s="93"/>
      <c r="X38" s="94">
        <f t="shared" si="5"/>
        <v>0</v>
      </c>
      <c r="Y38" s="94">
        <f t="shared" si="5"/>
        <v>0</v>
      </c>
      <c r="Z38" s="94">
        <f t="shared" si="5"/>
        <v>0</v>
      </c>
      <c r="AA38" s="94">
        <f t="shared" si="5"/>
        <v>0</v>
      </c>
      <c r="AB38" s="94">
        <f t="shared" si="5"/>
        <v>0</v>
      </c>
      <c r="AC38" s="95">
        <f t="shared" si="1"/>
        <v>0</v>
      </c>
      <c r="AD38" s="95">
        <f t="shared" si="2"/>
        <v>0</v>
      </c>
      <c r="AE38" s="95">
        <f t="shared" si="3"/>
        <v>0</v>
      </c>
      <c r="AF38" s="95">
        <f t="shared" si="4"/>
        <v>0</v>
      </c>
      <c r="AG38" s="95">
        <v>0</v>
      </c>
    </row>
    <row r="39" spans="2:33" ht="15" customHeight="1">
      <c r="B39" s="70"/>
      <c r="C39" s="70"/>
      <c r="D39" s="70"/>
      <c r="E39" s="70"/>
      <c r="F39" s="70"/>
      <c r="G39" s="70"/>
      <c r="H39" s="70"/>
      <c r="I39" s="70"/>
      <c r="J39" s="70"/>
      <c r="K39" s="70"/>
      <c r="L39" s="70"/>
      <c r="M39" s="70"/>
      <c r="N39" s="70"/>
      <c r="O39" s="70"/>
      <c r="P39" s="70"/>
      <c r="Q39" s="70"/>
      <c r="R39" s="70"/>
      <c r="S39" s="70"/>
      <c r="T39" s="70"/>
      <c r="U39" s="70"/>
      <c r="W39" s="100"/>
    </row>
    <row r="40" spans="2:33" ht="18.95" customHeight="1">
      <c r="B40" s="70"/>
      <c r="C40" s="101" t="s">
        <v>156</v>
      </c>
      <c r="D40" s="101"/>
      <c r="E40" s="101"/>
      <c r="F40" s="101"/>
      <c r="G40" s="101"/>
      <c r="H40" s="102" t="s">
        <v>157</v>
      </c>
      <c r="I40" s="70"/>
      <c r="J40" s="70"/>
      <c r="K40" s="70"/>
      <c r="L40" s="70"/>
      <c r="M40" s="70"/>
      <c r="N40" s="70"/>
      <c r="O40" s="70"/>
      <c r="P40" s="70"/>
      <c r="Q40" s="70"/>
      <c r="R40" s="70"/>
      <c r="S40" s="70"/>
      <c r="T40" s="70"/>
      <c r="U40" s="70"/>
      <c r="W40" s="100"/>
    </row>
    <row r="41" spans="2:33" ht="5.0999999999999996" customHeight="1">
      <c r="B41" s="70"/>
      <c r="C41" s="70"/>
      <c r="D41" s="70"/>
      <c r="E41" s="70"/>
      <c r="F41" s="70"/>
      <c r="G41" s="70"/>
      <c r="H41" s="70"/>
      <c r="I41" s="70"/>
      <c r="J41" s="70"/>
      <c r="K41" s="70"/>
      <c r="L41" s="70"/>
      <c r="M41" s="70"/>
      <c r="N41" s="70"/>
      <c r="O41" s="70"/>
      <c r="P41" s="70"/>
      <c r="Q41" s="70"/>
      <c r="R41" s="70"/>
      <c r="S41" s="70"/>
      <c r="T41" s="70"/>
      <c r="U41" s="70"/>
      <c r="W41" s="100"/>
    </row>
    <row r="42" spans="2:33" ht="20.25" customHeight="1">
      <c r="B42" s="70"/>
      <c r="C42" s="485"/>
      <c r="D42" s="486"/>
      <c r="E42" s="486"/>
      <c r="F42" s="486"/>
      <c r="G42" s="486"/>
      <c r="H42" s="486"/>
      <c r="I42" s="486"/>
      <c r="J42" s="486"/>
      <c r="K42" s="486"/>
      <c r="L42" s="486"/>
      <c r="M42" s="486"/>
      <c r="N42" s="486"/>
      <c r="O42" s="486"/>
      <c r="P42" s="486"/>
      <c r="Q42" s="486"/>
      <c r="R42" s="486"/>
      <c r="S42" s="486"/>
      <c r="T42" s="487"/>
      <c r="U42" s="70"/>
      <c r="W42" s="100"/>
    </row>
    <row r="43" spans="2:33" ht="20.25" customHeight="1">
      <c r="B43" s="70"/>
      <c r="C43" s="488"/>
      <c r="D43" s="489"/>
      <c r="E43" s="489"/>
      <c r="F43" s="489"/>
      <c r="G43" s="489"/>
      <c r="H43" s="489"/>
      <c r="I43" s="489"/>
      <c r="J43" s="489"/>
      <c r="K43" s="489"/>
      <c r="L43" s="489"/>
      <c r="M43" s="489"/>
      <c r="N43" s="489"/>
      <c r="O43" s="489"/>
      <c r="P43" s="489"/>
      <c r="Q43" s="489"/>
      <c r="R43" s="489"/>
      <c r="S43" s="489"/>
      <c r="T43" s="490"/>
      <c r="U43" s="70"/>
      <c r="W43" s="100"/>
    </row>
    <row r="44" spans="2:33" ht="20.25" customHeight="1">
      <c r="B44" s="70"/>
      <c r="C44" s="488"/>
      <c r="D44" s="489"/>
      <c r="E44" s="489"/>
      <c r="F44" s="489"/>
      <c r="G44" s="489"/>
      <c r="H44" s="489"/>
      <c r="I44" s="489"/>
      <c r="J44" s="489"/>
      <c r="K44" s="489"/>
      <c r="L44" s="489"/>
      <c r="M44" s="489"/>
      <c r="N44" s="489"/>
      <c r="O44" s="489"/>
      <c r="P44" s="489"/>
      <c r="Q44" s="489"/>
      <c r="R44" s="489"/>
      <c r="S44" s="489"/>
      <c r="T44" s="490"/>
      <c r="U44" s="70"/>
      <c r="W44" s="100"/>
    </row>
    <row r="45" spans="2:33" ht="20.25" customHeight="1">
      <c r="B45" s="70"/>
      <c r="C45" s="488"/>
      <c r="D45" s="489"/>
      <c r="E45" s="489"/>
      <c r="F45" s="489"/>
      <c r="G45" s="489"/>
      <c r="H45" s="489"/>
      <c r="I45" s="489"/>
      <c r="J45" s="489"/>
      <c r="K45" s="489"/>
      <c r="L45" s="489"/>
      <c r="M45" s="489"/>
      <c r="N45" s="489"/>
      <c r="O45" s="489"/>
      <c r="P45" s="489"/>
      <c r="Q45" s="489"/>
      <c r="R45" s="489"/>
      <c r="S45" s="489"/>
      <c r="T45" s="490"/>
      <c r="U45" s="70"/>
      <c r="W45" s="100"/>
    </row>
    <row r="46" spans="2:33" ht="20.25" customHeight="1">
      <c r="B46" s="70"/>
      <c r="C46" s="488"/>
      <c r="D46" s="489"/>
      <c r="E46" s="489"/>
      <c r="F46" s="489"/>
      <c r="G46" s="489"/>
      <c r="H46" s="489"/>
      <c r="I46" s="489"/>
      <c r="J46" s="489"/>
      <c r="K46" s="489"/>
      <c r="L46" s="489"/>
      <c r="M46" s="489"/>
      <c r="N46" s="489"/>
      <c r="O46" s="489"/>
      <c r="P46" s="489"/>
      <c r="Q46" s="489"/>
      <c r="R46" s="489"/>
      <c r="S46" s="489"/>
      <c r="T46" s="490"/>
      <c r="U46" s="70"/>
      <c r="W46" s="100"/>
    </row>
    <row r="47" spans="2:33" ht="20.25" customHeight="1">
      <c r="B47" s="70"/>
      <c r="C47" s="488"/>
      <c r="D47" s="489"/>
      <c r="E47" s="489"/>
      <c r="F47" s="489"/>
      <c r="G47" s="489"/>
      <c r="H47" s="489"/>
      <c r="I47" s="489"/>
      <c r="J47" s="489"/>
      <c r="K47" s="489"/>
      <c r="L47" s="489"/>
      <c r="M47" s="489"/>
      <c r="N47" s="489"/>
      <c r="O47" s="489"/>
      <c r="P47" s="489"/>
      <c r="Q47" s="489"/>
      <c r="R47" s="489"/>
      <c r="S47" s="489"/>
      <c r="T47" s="490"/>
      <c r="U47" s="70"/>
      <c r="W47" s="100"/>
    </row>
    <row r="48" spans="2:33" ht="20.25" customHeight="1">
      <c r="B48" s="70"/>
      <c r="C48" s="488"/>
      <c r="D48" s="489"/>
      <c r="E48" s="489"/>
      <c r="F48" s="489"/>
      <c r="G48" s="489"/>
      <c r="H48" s="489"/>
      <c r="I48" s="489"/>
      <c r="J48" s="489"/>
      <c r="K48" s="489"/>
      <c r="L48" s="489"/>
      <c r="M48" s="489"/>
      <c r="N48" s="489"/>
      <c r="O48" s="489"/>
      <c r="P48" s="489"/>
      <c r="Q48" s="489"/>
      <c r="R48" s="489"/>
      <c r="S48" s="489"/>
      <c r="T48" s="490"/>
      <c r="U48" s="70"/>
      <c r="W48" s="100"/>
    </row>
    <row r="49" spans="2:23" ht="20.25" customHeight="1">
      <c r="B49" s="70"/>
      <c r="C49" s="488"/>
      <c r="D49" s="489"/>
      <c r="E49" s="489"/>
      <c r="F49" s="489"/>
      <c r="G49" s="489"/>
      <c r="H49" s="489"/>
      <c r="I49" s="489"/>
      <c r="J49" s="489"/>
      <c r="K49" s="489"/>
      <c r="L49" s="489"/>
      <c r="M49" s="489"/>
      <c r="N49" s="489"/>
      <c r="O49" s="489"/>
      <c r="P49" s="489"/>
      <c r="Q49" s="489"/>
      <c r="R49" s="489"/>
      <c r="S49" s="489"/>
      <c r="T49" s="490"/>
      <c r="U49" s="70"/>
      <c r="W49" s="100"/>
    </row>
    <row r="50" spans="2:23" ht="20.25" customHeight="1">
      <c r="B50" s="70"/>
      <c r="C50" s="488"/>
      <c r="D50" s="489"/>
      <c r="E50" s="489"/>
      <c r="F50" s="489"/>
      <c r="G50" s="489"/>
      <c r="H50" s="489"/>
      <c r="I50" s="489"/>
      <c r="J50" s="489"/>
      <c r="K50" s="489"/>
      <c r="L50" s="489"/>
      <c r="M50" s="489"/>
      <c r="N50" s="489"/>
      <c r="O50" s="489"/>
      <c r="P50" s="489"/>
      <c r="Q50" s="489"/>
      <c r="R50" s="489"/>
      <c r="S50" s="489"/>
      <c r="T50" s="490"/>
      <c r="U50" s="70"/>
      <c r="W50" s="100"/>
    </row>
    <row r="51" spans="2:23" ht="20.25" customHeight="1">
      <c r="B51" s="70"/>
      <c r="C51" s="488"/>
      <c r="D51" s="489"/>
      <c r="E51" s="489"/>
      <c r="F51" s="489"/>
      <c r="G51" s="489"/>
      <c r="H51" s="489"/>
      <c r="I51" s="489"/>
      <c r="J51" s="489"/>
      <c r="K51" s="489"/>
      <c r="L51" s="489"/>
      <c r="M51" s="489"/>
      <c r="N51" s="489"/>
      <c r="O51" s="489"/>
      <c r="P51" s="489"/>
      <c r="Q51" s="489"/>
      <c r="R51" s="489"/>
      <c r="S51" s="489"/>
      <c r="T51" s="490"/>
      <c r="U51" s="70"/>
      <c r="W51" s="100"/>
    </row>
    <row r="52" spans="2:23" ht="20.25" customHeight="1">
      <c r="B52" s="70"/>
      <c r="C52" s="491"/>
      <c r="D52" s="492"/>
      <c r="E52" s="492"/>
      <c r="F52" s="492"/>
      <c r="G52" s="492"/>
      <c r="H52" s="492"/>
      <c r="I52" s="492"/>
      <c r="J52" s="492"/>
      <c r="K52" s="492"/>
      <c r="L52" s="492"/>
      <c r="M52" s="492"/>
      <c r="N52" s="492"/>
      <c r="O52" s="492"/>
      <c r="P52" s="492"/>
      <c r="Q52" s="492"/>
      <c r="R52" s="492"/>
      <c r="S52" s="492"/>
      <c r="T52" s="493"/>
      <c r="U52" s="70"/>
      <c r="W52" s="100"/>
    </row>
    <row r="53" spans="2:23" ht="15" customHeight="1">
      <c r="B53" s="70"/>
      <c r="C53" s="494" t="s">
        <v>158</v>
      </c>
      <c r="D53" s="494"/>
      <c r="E53" s="494"/>
      <c r="F53" s="494"/>
      <c r="G53" s="494"/>
      <c r="H53" s="494"/>
      <c r="I53" s="494"/>
      <c r="J53" s="494"/>
      <c r="K53" s="494"/>
      <c r="L53" s="494"/>
      <c r="M53" s="494"/>
      <c r="N53" s="494"/>
      <c r="O53" s="494"/>
      <c r="P53" s="494"/>
      <c r="Q53" s="494"/>
      <c r="R53" s="494"/>
      <c r="S53" s="494"/>
      <c r="T53" s="494"/>
      <c r="U53" s="70"/>
      <c r="W53" s="100"/>
    </row>
    <row r="54" spans="2:23">
      <c r="B54" s="70"/>
      <c r="C54" s="103" t="s">
        <v>159</v>
      </c>
      <c r="D54" s="104"/>
      <c r="E54" s="104"/>
      <c r="F54" s="104"/>
      <c r="G54" s="104"/>
      <c r="H54" s="104"/>
      <c r="I54" s="104"/>
      <c r="J54" s="104"/>
      <c r="K54" s="104"/>
      <c r="L54" s="104"/>
      <c r="M54" s="104"/>
      <c r="N54" s="104"/>
      <c r="O54" s="104"/>
      <c r="P54" s="104"/>
      <c r="Q54" s="104"/>
      <c r="R54" s="479">
        <f>SUM(AC15:AG38)/34</f>
        <v>0</v>
      </c>
      <c r="S54" s="480"/>
      <c r="T54" s="481"/>
      <c r="U54" s="70"/>
    </row>
    <row r="55" spans="2:23" ht="15" customHeight="1">
      <c r="B55" s="70"/>
      <c r="C55" s="70"/>
      <c r="D55" s="70"/>
      <c r="E55" s="70"/>
      <c r="F55" s="70"/>
      <c r="G55" s="70"/>
      <c r="H55" s="70"/>
      <c r="I55" s="70"/>
      <c r="J55" s="70"/>
      <c r="K55" s="70"/>
      <c r="L55" s="70"/>
      <c r="M55" s="70"/>
      <c r="N55" s="70"/>
      <c r="O55" s="70"/>
      <c r="P55" s="70"/>
      <c r="Q55" s="70"/>
      <c r="R55" s="70"/>
      <c r="S55" s="70"/>
      <c r="T55" s="70"/>
      <c r="U55" s="70"/>
    </row>
    <row r="56" spans="2:23" ht="15" customHeight="1">
      <c r="B56" s="70"/>
      <c r="C56" s="70"/>
      <c r="D56" s="70"/>
      <c r="E56" s="70"/>
      <c r="F56" s="70"/>
      <c r="G56" s="70"/>
      <c r="H56" s="70"/>
      <c r="I56" s="70"/>
      <c r="J56" s="70"/>
      <c r="K56" s="70"/>
      <c r="L56" s="70"/>
      <c r="M56" s="70"/>
      <c r="N56" s="70"/>
      <c r="O56" s="70"/>
      <c r="P56" s="70"/>
      <c r="Q56" s="70"/>
      <c r="R56" s="70"/>
      <c r="S56" s="70"/>
      <c r="T56" s="70"/>
      <c r="U56" s="70"/>
    </row>
    <row r="57" spans="2:23" ht="15" customHeight="1">
      <c r="B57" s="70"/>
      <c r="C57" s="70"/>
      <c r="D57" s="70"/>
      <c r="E57" s="70"/>
      <c r="F57" s="70"/>
      <c r="G57" s="70"/>
      <c r="H57" s="70"/>
      <c r="I57" s="70"/>
      <c r="J57" s="70"/>
      <c r="K57" s="70"/>
      <c r="L57" s="70"/>
      <c r="M57" s="70"/>
      <c r="N57" s="70"/>
      <c r="O57" s="70"/>
      <c r="P57" s="70"/>
      <c r="Q57" s="70"/>
      <c r="R57" s="70"/>
      <c r="S57" s="70"/>
      <c r="T57" s="70"/>
      <c r="U57" s="70"/>
    </row>
    <row r="58" spans="2:23" ht="15" customHeight="1">
      <c r="B58" s="70"/>
      <c r="C58" s="70"/>
      <c r="D58" s="70"/>
      <c r="E58" s="70"/>
      <c r="F58" s="70"/>
      <c r="G58" s="70"/>
      <c r="H58" s="70"/>
      <c r="I58" s="70"/>
      <c r="J58" s="70"/>
      <c r="K58" s="70"/>
      <c r="L58" s="70"/>
      <c r="M58" s="70"/>
      <c r="N58" s="70"/>
      <c r="O58" s="70"/>
      <c r="P58" s="70"/>
      <c r="Q58" s="70"/>
      <c r="R58" s="70"/>
      <c r="S58" s="70"/>
      <c r="T58" s="70"/>
      <c r="U58" s="70"/>
    </row>
    <row r="59" spans="2:23" ht="15" customHeight="1">
      <c r="B59" s="70"/>
      <c r="C59" s="70"/>
      <c r="D59" s="70"/>
      <c r="E59" s="70"/>
      <c r="F59" s="70"/>
      <c r="G59" s="70"/>
      <c r="H59" s="70"/>
      <c r="I59" s="70"/>
      <c r="J59" s="70"/>
      <c r="K59" s="70"/>
      <c r="L59" s="70"/>
      <c r="M59" s="70"/>
      <c r="N59" s="70"/>
      <c r="O59" s="70"/>
      <c r="P59" s="70"/>
      <c r="Q59" s="70"/>
      <c r="R59" s="70"/>
      <c r="S59" s="70"/>
      <c r="T59" s="70"/>
      <c r="U59" s="70"/>
    </row>
    <row r="60" spans="2:23" ht="15" customHeight="1">
      <c r="B60" s="70"/>
      <c r="C60" s="70"/>
      <c r="D60" s="70"/>
      <c r="E60" s="70"/>
      <c r="F60" s="70"/>
      <c r="G60" s="70"/>
      <c r="H60" s="70"/>
      <c r="I60" s="70"/>
      <c r="J60" s="70"/>
      <c r="K60" s="70"/>
      <c r="L60" s="70"/>
      <c r="M60" s="70"/>
      <c r="N60" s="70"/>
      <c r="O60" s="70"/>
      <c r="P60" s="70"/>
      <c r="Q60" s="70"/>
      <c r="R60" s="70"/>
      <c r="S60" s="70"/>
      <c r="T60" s="70"/>
      <c r="U60" s="70"/>
    </row>
    <row r="61" spans="2:23" ht="15" customHeight="1">
      <c r="B61" s="70"/>
      <c r="C61" s="70"/>
      <c r="D61" s="70"/>
      <c r="E61" s="70"/>
      <c r="F61" s="70"/>
      <c r="G61" s="70"/>
      <c r="H61" s="70"/>
      <c r="I61" s="70"/>
      <c r="J61" s="70"/>
      <c r="K61" s="70"/>
      <c r="L61" s="70"/>
      <c r="M61" s="70"/>
      <c r="N61" s="70"/>
      <c r="O61" s="70"/>
      <c r="P61" s="70"/>
      <c r="Q61" s="70"/>
      <c r="R61" s="70"/>
      <c r="S61" s="70"/>
      <c r="T61" s="70"/>
      <c r="U61" s="70"/>
    </row>
    <row r="62" spans="2:23" ht="15" customHeight="1">
      <c r="B62" s="70"/>
      <c r="C62" s="70"/>
      <c r="D62" s="70"/>
      <c r="E62" s="70"/>
      <c r="F62" s="70"/>
      <c r="G62" s="70"/>
      <c r="H62" s="70"/>
      <c r="I62" s="70"/>
      <c r="J62" s="70"/>
      <c r="K62" s="70"/>
      <c r="L62" s="70"/>
      <c r="M62" s="70"/>
      <c r="N62" s="70"/>
      <c r="O62" s="70"/>
      <c r="P62" s="70"/>
      <c r="Q62" s="70"/>
      <c r="R62" s="70"/>
      <c r="S62" s="70"/>
      <c r="T62" s="70"/>
      <c r="U62" s="70"/>
    </row>
    <row r="63" spans="2:23" ht="15" customHeight="1">
      <c r="B63" s="70"/>
      <c r="C63" s="70"/>
      <c r="D63" s="70"/>
      <c r="E63" s="70"/>
      <c r="F63" s="70"/>
      <c r="G63" s="70"/>
      <c r="H63" s="70"/>
      <c r="I63" s="70"/>
      <c r="J63" s="70"/>
      <c r="K63" s="70"/>
      <c r="L63" s="70"/>
      <c r="M63" s="70"/>
      <c r="N63" s="70"/>
      <c r="O63" s="70"/>
      <c r="P63" s="70"/>
      <c r="Q63" s="70"/>
      <c r="R63" s="70"/>
      <c r="S63" s="70"/>
      <c r="T63" s="70"/>
      <c r="U63" s="70"/>
    </row>
    <row r="64" spans="2:23" ht="15" customHeight="1">
      <c r="B64" s="70"/>
      <c r="C64" s="70"/>
      <c r="D64" s="70"/>
      <c r="E64" s="70"/>
      <c r="F64" s="70"/>
      <c r="G64" s="70"/>
      <c r="H64" s="70"/>
      <c r="I64" s="70"/>
      <c r="J64" s="70"/>
      <c r="K64" s="70"/>
      <c r="L64" s="70"/>
      <c r="M64" s="70"/>
      <c r="N64" s="70"/>
      <c r="O64" s="70"/>
      <c r="P64" s="70"/>
      <c r="Q64" s="70"/>
      <c r="R64" s="70"/>
      <c r="S64" s="70"/>
      <c r="T64" s="70"/>
      <c r="U64" s="70"/>
    </row>
    <row r="65" spans="2:21" ht="15" customHeight="1">
      <c r="B65" s="70"/>
      <c r="C65" s="70"/>
      <c r="D65" s="70"/>
      <c r="E65" s="70"/>
      <c r="F65" s="70"/>
      <c r="G65" s="70"/>
      <c r="H65" s="70"/>
      <c r="I65" s="70"/>
      <c r="J65" s="70"/>
      <c r="K65" s="70"/>
      <c r="L65" s="70"/>
      <c r="M65" s="70"/>
      <c r="N65" s="70"/>
      <c r="O65" s="70"/>
      <c r="P65" s="70"/>
      <c r="Q65" s="70"/>
      <c r="R65" s="70"/>
      <c r="S65" s="70"/>
      <c r="T65" s="70"/>
      <c r="U65" s="70"/>
    </row>
    <row r="66" spans="2:21" ht="15" customHeight="1">
      <c r="B66" s="70"/>
      <c r="C66" s="70"/>
      <c r="D66" s="70"/>
      <c r="E66" s="70"/>
      <c r="F66" s="70"/>
      <c r="G66" s="70"/>
      <c r="H66" s="70"/>
      <c r="I66" s="70"/>
      <c r="J66" s="70"/>
      <c r="K66" s="70"/>
      <c r="L66" s="70"/>
      <c r="M66" s="70"/>
      <c r="N66" s="70"/>
      <c r="O66" s="70"/>
      <c r="P66" s="70"/>
      <c r="Q66" s="70"/>
      <c r="R66" s="70"/>
      <c r="S66" s="70"/>
      <c r="T66" s="70"/>
      <c r="U66" s="70"/>
    </row>
    <row r="67" spans="2:21" ht="15" customHeight="1">
      <c r="B67" s="70"/>
      <c r="C67" s="70"/>
      <c r="D67" s="70"/>
      <c r="E67" s="70"/>
      <c r="F67" s="70"/>
      <c r="G67" s="70"/>
      <c r="H67" s="70"/>
      <c r="I67" s="70"/>
      <c r="J67" s="70"/>
      <c r="K67" s="70"/>
      <c r="L67" s="70"/>
      <c r="M67" s="70"/>
      <c r="N67" s="70"/>
      <c r="O67" s="70"/>
      <c r="P67" s="70"/>
      <c r="Q67" s="70"/>
      <c r="R67" s="70"/>
      <c r="S67" s="70"/>
      <c r="T67" s="70"/>
      <c r="U67" s="70"/>
    </row>
    <row r="68" spans="2:21" ht="15" customHeight="1">
      <c r="B68" s="70"/>
      <c r="C68" s="70"/>
      <c r="D68" s="70"/>
      <c r="E68" s="70"/>
      <c r="F68" s="70"/>
      <c r="G68" s="70"/>
      <c r="H68" s="70"/>
      <c r="I68" s="70"/>
      <c r="J68" s="70"/>
      <c r="K68" s="70"/>
      <c r="L68" s="70"/>
      <c r="M68" s="70"/>
      <c r="N68" s="70"/>
      <c r="O68" s="70"/>
      <c r="P68" s="70"/>
      <c r="Q68" s="70"/>
      <c r="R68" s="70"/>
      <c r="S68" s="70"/>
      <c r="T68" s="70"/>
      <c r="U68" s="70"/>
    </row>
    <row r="69" spans="2:21" ht="15" customHeight="1">
      <c r="B69" s="70"/>
      <c r="C69" s="70"/>
      <c r="D69" s="70"/>
      <c r="E69" s="70"/>
      <c r="F69" s="70"/>
      <c r="G69" s="70"/>
      <c r="H69" s="70"/>
      <c r="I69" s="70"/>
      <c r="J69" s="70"/>
      <c r="K69" s="70"/>
      <c r="L69" s="70"/>
      <c r="M69" s="70"/>
      <c r="N69" s="70"/>
      <c r="O69" s="70"/>
      <c r="P69" s="70"/>
      <c r="Q69" s="70"/>
      <c r="R69" s="70"/>
      <c r="S69" s="70"/>
      <c r="T69" s="70"/>
      <c r="U69" s="70"/>
    </row>
    <row r="70" spans="2:21" ht="15" customHeight="1">
      <c r="B70" s="70"/>
      <c r="C70" s="70"/>
      <c r="D70" s="70"/>
      <c r="E70" s="70"/>
      <c r="F70" s="70"/>
      <c r="G70" s="70"/>
      <c r="H70" s="70"/>
      <c r="I70" s="70"/>
      <c r="J70" s="70"/>
      <c r="K70" s="70"/>
      <c r="L70" s="70"/>
      <c r="M70" s="70"/>
      <c r="N70" s="70"/>
      <c r="O70" s="70"/>
      <c r="P70" s="70"/>
      <c r="Q70" s="70"/>
      <c r="R70" s="70"/>
      <c r="S70" s="70"/>
      <c r="T70" s="70"/>
      <c r="U70" s="70"/>
    </row>
    <row r="71" spans="2:21" ht="15" customHeight="1">
      <c r="B71" s="70"/>
      <c r="C71" s="70"/>
      <c r="D71" s="70"/>
      <c r="E71" s="70"/>
      <c r="F71" s="70"/>
      <c r="G71" s="70"/>
      <c r="H71" s="70"/>
      <c r="I71" s="70"/>
      <c r="J71" s="70"/>
      <c r="K71" s="70"/>
      <c r="L71" s="70"/>
      <c r="M71" s="70"/>
      <c r="N71" s="70"/>
      <c r="O71" s="70"/>
      <c r="P71" s="70"/>
      <c r="Q71" s="70"/>
      <c r="R71" s="70"/>
      <c r="S71" s="70"/>
      <c r="T71" s="70"/>
      <c r="U71" s="70"/>
    </row>
    <row r="72" spans="2:21" ht="15" customHeight="1">
      <c r="B72" s="70"/>
      <c r="C72" s="70"/>
      <c r="D72" s="70"/>
      <c r="E72" s="70"/>
      <c r="F72" s="70"/>
      <c r="G72" s="70"/>
      <c r="H72" s="70"/>
      <c r="I72" s="70"/>
      <c r="J72" s="70"/>
      <c r="K72" s="70"/>
      <c r="L72" s="70"/>
      <c r="M72" s="70"/>
      <c r="N72" s="70"/>
      <c r="O72" s="70"/>
      <c r="P72" s="70"/>
      <c r="Q72" s="70"/>
      <c r="R72" s="70"/>
      <c r="S72" s="70"/>
      <c r="T72" s="70"/>
      <c r="U72" s="70"/>
    </row>
    <row r="73" spans="2:21" ht="15" customHeight="1">
      <c r="B73" s="70"/>
      <c r="C73" s="70"/>
      <c r="D73" s="70"/>
      <c r="E73" s="70"/>
      <c r="F73" s="70"/>
      <c r="G73" s="70"/>
      <c r="H73" s="70"/>
      <c r="I73" s="70"/>
      <c r="J73" s="70"/>
      <c r="K73" s="70"/>
      <c r="L73" s="70"/>
      <c r="M73" s="70"/>
      <c r="N73" s="70"/>
      <c r="O73" s="70"/>
      <c r="P73" s="70"/>
      <c r="Q73" s="70"/>
      <c r="R73" s="70"/>
      <c r="S73" s="70"/>
      <c r="T73" s="70"/>
      <c r="U73" s="70"/>
    </row>
    <row r="74" spans="2:21" ht="15" customHeight="1">
      <c r="B74" s="70"/>
      <c r="C74" s="70"/>
      <c r="D74" s="70"/>
      <c r="E74" s="70"/>
      <c r="F74" s="70"/>
      <c r="G74" s="70"/>
      <c r="H74" s="70"/>
      <c r="I74" s="70"/>
      <c r="J74" s="70"/>
      <c r="K74" s="70"/>
      <c r="L74" s="70"/>
      <c r="M74" s="70"/>
      <c r="N74" s="70"/>
      <c r="O74" s="70"/>
      <c r="P74" s="70"/>
      <c r="Q74" s="70"/>
      <c r="R74" s="70"/>
      <c r="S74" s="70"/>
      <c r="T74" s="70"/>
      <c r="U74" s="70"/>
    </row>
    <row r="75" spans="2:21" ht="15" customHeight="1">
      <c r="B75" s="70"/>
      <c r="C75" s="70"/>
      <c r="D75" s="70"/>
      <c r="E75" s="70"/>
      <c r="F75" s="70"/>
      <c r="G75" s="70"/>
      <c r="H75" s="70"/>
      <c r="I75" s="70"/>
      <c r="J75" s="70"/>
      <c r="K75" s="70"/>
      <c r="L75" s="70"/>
      <c r="M75" s="70"/>
      <c r="N75" s="70"/>
      <c r="O75" s="70"/>
      <c r="P75" s="70"/>
      <c r="Q75" s="70"/>
      <c r="R75" s="70"/>
      <c r="S75" s="70"/>
      <c r="T75" s="70"/>
      <c r="U75" s="70"/>
    </row>
    <row r="76" spans="2:21" ht="15" customHeight="1">
      <c r="B76" s="70"/>
      <c r="C76" s="70"/>
      <c r="D76" s="70"/>
      <c r="E76" s="70"/>
      <c r="F76" s="70"/>
      <c r="G76" s="70"/>
      <c r="H76" s="70"/>
      <c r="I76" s="70"/>
      <c r="J76" s="70"/>
      <c r="K76" s="70"/>
      <c r="L76" s="70"/>
      <c r="M76" s="70"/>
      <c r="N76" s="70"/>
      <c r="O76" s="70"/>
      <c r="P76" s="70"/>
      <c r="Q76" s="70"/>
      <c r="R76" s="70"/>
      <c r="S76" s="70"/>
      <c r="T76" s="70"/>
      <c r="U76" s="70"/>
    </row>
    <row r="77" spans="2:21" ht="15" customHeight="1">
      <c r="B77" s="70"/>
      <c r="C77" s="70"/>
      <c r="D77" s="70"/>
      <c r="E77" s="70"/>
      <c r="F77" s="70"/>
      <c r="G77" s="70"/>
      <c r="H77" s="70"/>
      <c r="I77" s="70"/>
      <c r="J77" s="70"/>
      <c r="K77" s="70"/>
      <c r="L77" s="70"/>
      <c r="M77" s="70"/>
      <c r="N77" s="70"/>
      <c r="O77" s="70"/>
      <c r="P77" s="70"/>
      <c r="Q77" s="70"/>
      <c r="R77" s="70"/>
      <c r="S77" s="70"/>
      <c r="T77" s="70"/>
      <c r="U77" s="70"/>
    </row>
    <row r="78" spans="2:21" ht="15" customHeight="1">
      <c r="B78" s="70"/>
      <c r="C78" s="70"/>
      <c r="D78" s="70"/>
      <c r="E78" s="70"/>
      <c r="F78" s="70"/>
      <c r="G78" s="70"/>
      <c r="H78" s="70"/>
      <c r="I78" s="70"/>
      <c r="J78" s="70"/>
      <c r="K78" s="70"/>
      <c r="L78" s="70"/>
      <c r="M78" s="70"/>
      <c r="N78" s="70"/>
      <c r="O78" s="70"/>
      <c r="P78" s="70"/>
      <c r="Q78" s="70"/>
      <c r="R78" s="70"/>
      <c r="S78" s="70"/>
      <c r="T78" s="70"/>
      <c r="U78" s="70"/>
    </row>
    <row r="79" spans="2:21" ht="15" customHeight="1">
      <c r="B79" s="70"/>
      <c r="C79" s="70"/>
      <c r="D79" s="70"/>
      <c r="E79" s="70"/>
      <c r="F79" s="70"/>
      <c r="G79" s="70"/>
      <c r="H79" s="70"/>
      <c r="I79" s="70"/>
      <c r="J79" s="70"/>
      <c r="K79" s="70"/>
      <c r="L79" s="70"/>
      <c r="M79" s="70"/>
      <c r="N79" s="70"/>
      <c r="O79" s="70"/>
      <c r="P79" s="70"/>
      <c r="Q79" s="70"/>
      <c r="R79" s="70"/>
      <c r="S79" s="70"/>
      <c r="T79" s="70"/>
      <c r="U79" s="70"/>
    </row>
    <row r="80" spans="2:21" ht="15" customHeight="1">
      <c r="B80" s="70"/>
      <c r="C80" s="70"/>
      <c r="D80" s="70"/>
      <c r="E80" s="70"/>
      <c r="F80" s="70"/>
      <c r="G80" s="70"/>
      <c r="H80" s="70"/>
      <c r="I80" s="70"/>
      <c r="J80" s="70"/>
      <c r="K80" s="70"/>
      <c r="L80" s="70"/>
      <c r="M80" s="70"/>
      <c r="N80" s="70"/>
      <c r="O80" s="70"/>
      <c r="P80" s="70"/>
      <c r="Q80" s="70"/>
      <c r="R80" s="70"/>
      <c r="S80" s="70"/>
      <c r="T80" s="70"/>
      <c r="U80" s="70"/>
    </row>
    <row r="81" spans="2:21" ht="15" customHeight="1">
      <c r="B81" s="70"/>
      <c r="C81" s="70"/>
      <c r="D81" s="70"/>
      <c r="E81" s="70"/>
      <c r="F81" s="70"/>
      <c r="G81" s="70"/>
      <c r="H81" s="70"/>
      <c r="I81" s="70"/>
      <c r="J81" s="70"/>
      <c r="K81" s="70"/>
      <c r="L81" s="70"/>
      <c r="M81" s="70"/>
      <c r="N81" s="70"/>
      <c r="O81" s="70"/>
      <c r="P81" s="70"/>
      <c r="Q81" s="70"/>
      <c r="R81" s="70"/>
      <c r="S81" s="70"/>
      <c r="T81" s="70"/>
      <c r="U81" s="70"/>
    </row>
    <row r="82" spans="2:21" ht="15" customHeight="1">
      <c r="B82" s="70"/>
      <c r="C82" s="70"/>
      <c r="D82" s="70"/>
      <c r="E82" s="70"/>
      <c r="F82" s="70"/>
      <c r="G82" s="70"/>
      <c r="H82" s="70"/>
      <c r="I82" s="70"/>
      <c r="J82" s="70"/>
      <c r="K82" s="70"/>
      <c r="L82" s="70"/>
      <c r="M82" s="70"/>
      <c r="N82" s="70"/>
      <c r="O82" s="70"/>
      <c r="P82" s="70"/>
      <c r="Q82" s="70"/>
      <c r="R82" s="70"/>
      <c r="S82" s="70"/>
      <c r="T82" s="70"/>
      <c r="U82" s="70"/>
    </row>
    <row r="83" spans="2:21" ht="15" customHeight="1">
      <c r="B83" s="70"/>
      <c r="C83" s="70"/>
      <c r="D83" s="70"/>
      <c r="E83" s="70"/>
      <c r="F83" s="70"/>
      <c r="G83" s="70"/>
      <c r="H83" s="70"/>
      <c r="I83" s="70"/>
      <c r="J83" s="70"/>
      <c r="K83" s="70"/>
      <c r="L83" s="70"/>
      <c r="M83" s="70"/>
      <c r="N83" s="70"/>
      <c r="O83" s="70"/>
      <c r="P83" s="70"/>
      <c r="Q83" s="70"/>
      <c r="R83" s="70"/>
      <c r="S83" s="70"/>
      <c r="T83" s="70"/>
      <c r="U83" s="70"/>
    </row>
    <row r="84" spans="2:21" ht="15" customHeight="1">
      <c r="B84" s="70"/>
      <c r="C84" s="70"/>
      <c r="D84" s="70"/>
      <c r="E84" s="70"/>
      <c r="F84" s="70"/>
      <c r="G84" s="70"/>
      <c r="H84" s="70"/>
      <c r="I84" s="70"/>
      <c r="J84" s="70"/>
      <c r="K84" s="70"/>
      <c r="L84" s="70"/>
      <c r="M84" s="70"/>
      <c r="N84" s="70"/>
      <c r="O84" s="70"/>
      <c r="P84" s="70"/>
      <c r="Q84" s="70"/>
      <c r="R84" s="70"/>
      <c r="S84" s="70"/>
      <c r="T84" s="70"/>
      <c r="U84" s="70"/>
    </row>
    <row r="85" spans="2:21" ht="15" customHeight="1">
      <c r="B85" s="70"/>
      <c r="C85" s="70"/>
      <c r="D85" s="70"/>
      <c r="E85" s="70"/>
      <c r="F85" s="70"/>
      <c r="G85" s="70"/>
      <c r="H85" s="70"/>
      <c r="I85" s="70"/>
      <c r="J85" s="70"/>
      <c r="K85" s="70"/>
      <c r="L85" s="70"/>
      <c r="M85" s="70"/>
      <c r="N85" s="70"/>
      <c r="O85" s="70"/>
      <c r="P85" s="70"/>
      <c r="Q85" s="70"/>
      <c r="R85" s="70"/>
      <c r="S85" s="70"/>
      <c r="T85" s="70"/>
      <c r="U85" s="70"/>
    </row>
    <row r="86" spans="2:21" ht="15" customHeight="1">
      <c r="B86" s="70"/>
      <c r="C86" s="70"/>
      <c r="D86" s="70"/>
      <c r="E86" s="70"/>
      <c r="F86" s="70"/>
      <c r="G86" s="70"/>
      <c r="H86" s="70"/>
      <c r="I86" s="70"/>
      <c r="J86" s="70"/>
      <c r="K86" s="70"/>
      <c r="L86" s="70"/>
      <c r="M86" s="70"/>
      <c r="N86" s="70"/>
      <c r="O86" s="70"/>
      <c r="P86" s="70"/>
      <c r="Q86" s="70"/>
      <c r="R86" s="70"/>
      <c r="S86" s="70"/>
      <c r="T86" s="70"/>
      <c r="U86" s="70"/>
    </row>
    <row r="87" spans="2:21" ht="15" customHeight="1">
      <c r="B87" s="70"/>
      <c r="C87" s="70"/>
      <c r="D87" s="70"/>
      <c r="E87" s="70"/>
      <c r="F87" s="70"/>
      <c r="G87" s="70"/>
      <c r="H87" s="70"/>
      <c r="I87" s="70"/>
      <c r="J87" s="70"/>
      <c r="K87" s="70"/>
      <c r="L87" s="70"/>
      <c r="M87" s="70"/>
      <c r="N87" s="70"/>
      <c r="O87" s="70"/>
      <c r="P87" s="70"/>
      <c r="Q87" s="70"/>
      <c r="R87" s="70"/>
      <c r="S87" s="70"/>
      <c r="T87" s="70"/>
      <c r="U87" s="70"/>
    </row>
    <row r="88" spans="2:21" ht="15" customHeight="1">
      <c r="B88" s="70"/>
      <c r="C88" s="70"/>
      <c r="D88" s="70"/>
      <c r="E88" s="70"/>
      <c r="F88" s="70"/>
      <c r="G88" s="70"/>
      <c r="H88" s="70"/>
      <c r="I88" s="70"/>
      <c r="J88" s="70"/>
      <c r="K88" s="70"/>
      <c r="L88" s="70"/>
      <c r="M88" s="70"/>
      <c r="N88" s="70"/>
      <c r="O88" s="70"/>
      <c r="P88" s="70"/>
      <c r="Q88" s="70"/>
      <c r="R88" s="70"/>
      <c r="S88" s="70"/>
      <c r="T88" s="70"/>
      <c r="U88" s="70"/>
    </row>
    <row r="89" spans="2:21" ht="15" customHeight="1">
      <c r="B89" s="70"/>
      <c r="C89" s="70"/>
      <c r="D89" s="70"/>
      <c r="E89" s="70"/>
      <c r="F89" s="70"/>
      <c r="G89" s="70"/>
      <c r="H89" s="70"/>
      <c r="I89" s="70"/>
      <c r="J89" s="70"/>
      <c r="K89" s="70"/>
      <c r="L89" s="70"/>
      <c r="M89" s="70"/>
      <c r="N89" s="70"/>
      <c r="O89" s="70"/>
      <c r="P89" s="70"/>
      <c r="Q89" s="70"/>
      <c r="R89" s="70"/>
      <c r="S89" s="70"/>
      <c r="T89" s="70"/>
      <c r="U89" s="70"/>
    </row>
    <row r="90" spans="2:21" ht="15" customHeight="1">
      <c r="B90" s="70"/>
      <c r="C90" s="70"/>
      <c r="D90" s="70"/>
      <c r="E90" s="70"/>
      <c r="F90" s="70"/>
      <c r="G90" s="70"/>
      <c r="H90" s="70"/>
      <c r="I90" s="70"/>
      <c r="J90" s="70"/>
      <c r="K90" s="70"/>
      <c r="L90" s="70"/>
      <c r="M90" s="70"/>
      <c r="N90" s="70"/>
      <c r="O90" s="70"/>
      <c r="P90" s="70"/>
      <c r="Q90" s="70"/>
      <c r="R90" s="70"/>
      <c r="S90" s="70"/>
      <c r="T90" s="70"/>
      <c r="U90" s="70"/>
    </row>
    <row r="91" spans="2:21" ht="15" customHeight="1">
      <c r="B91" s="70"/>
      <c r="C91" s="70"/>
      <c r="D91" s="70"/>
      <c r="E91" s="70"/>
      <c r="F91" s="70"/>
      <c r="G91" s="70"/>
      <c r="H91" s="70"/>
      <c r="I91" s="70"/>
      <c r="J91" s="70"/>
      <c r="K91" s="70"/>
      <c r="L91" s="70"/>
      <c r="M91" s="70"/>
      <c r="N91" s="70"/>
      <c r="O91" s="70"/>
      <c r="P91" s="70"/>
      <c r="Q91" s="70"/>
      <c r="R91" s="70"/>
      <c r="S91" s="70"/>
      <c r="T91" s="70"/>
      <c r="U91" s="70"/>
    </row>
    <row r="92" spans="2:21" ht="15" customHeight="1">
      <c r="B92" s="70"/>
      <c r="C92" s="70"/>
      <c r="D92" s="70"/>
      <c r="E92" s="70"/>
      <c r="F92" s="70"/>
      <c r="G92" s="70"/>
      <c r="H92" s="70"/>
      <c r="I92" s="70"/>
      <c r="J92" s="70"/>
      <c r="K92" s="70"/>
      <c r="L92" s="70"/>
      <c r="M92" s="70"/>
      <c r="N92" s="70"/>
      <c r="O92" s="70"/>
      <c r="P92" s="70"/>
      <c r="Q92" s="70"/>
      <c r="R92" s="70"/>
      <c r="S92" s="70"/>
      <c r="T92" s="70"/>
      <c r="U92" s="70"/>
    </row>
    <row r="93" spans="2:21" ht="15" customHeight="1">
      <c r="B93" s="70"/>
      <c r="C93" s="70"/>
      <c r="D93" s="70"/>
      <c r="E93" s="70"/>
      <c r="F93" s="70"/>
      <c r="G93" s="70"/>
      <c r="H93" s="70"/>
      <c r="I93" s="70"/>
      <c r="J93" s="70"/>
      <c r="K93" s="70"/>
      <c r="L93" s="70"/>
      <c r="M93" s="70"/>
      <c r="N93" s="70"/>
      <c r="O93" s="70"/>
      <c r="P93" s="70"/>
      <c r="Q93" s="70"/>
      <c r="R93" s="70"/>
      <c r="S93" s="70"/>
      <c r="T93" s="70"/>
      <c r="U93" s="70"/>
    </row>
    <row r="94" spans="2:21" ht="15" customHeight="1">
      <c r="B94" s="70"/>
      <c r="C94" s="70"/>
      <c r="D94" s="70"/>
      <c r="E94" s="70"/>
      <c r="F94" s="70"/>
      <c r="G94" s="70"/>
      <c r="H94" s="70"/>
      <c r="I94" s="70"/>
      <c r="J94" s="70"/>
      <c r="K94" s="70"/>
      <c r="L94" s="70"/>
      <c r="M94" s="70"/>
      <c r="N94" s="70"/>
      <c r="O94" s="70"/>
      <c r="P94" s="70"/>
      <c r="Q94" s="70"/>
      <c r="R94" s="70"/>
      <c r="S94" s="70"/>
      <c r="T94" s="70"/>
      <c r="U94" s="70"/>
    </row>
    <row r="95" spans="2:21" ht="15" customHeight="1">
      <c r="B95" s="70"/>
      <c r="C95" s="70"/>
      <c r="D95" s="70"/>
      <c r="E95" s="70"/>
      <c r="F95" s="70"/>
      <c r="G95" s="70"/>
      <c r="H95" s="70"/>
      <c r="I95" s="70"/>
      <c r="J95" s="70"/>
      <c r="K95" s="70"/>
      <c r="L95" s="70"/>
      <c r="M95" s="70"/>
      <c r="N95" s="70"/>
      <c r="O95" s="70"/>
      <c r="P95" s="70"/>
      <c r="Q95" s="70"/>
      <c r="R95" s="70"/>
      <c r="S95" s="70"/>
      <c r="T95" s="70"/>
      <c r="U95" s="70"/>
    </row>
    <row r="96" spans="2:21" ht="15" customHeight="1">
      <c r="B96" s="70"/>
      <c r="C96" s="70"/>
      <c r="D96" s="70"/>
      <c r="E96" s="70"/>
      <c r="F96" s="70"/>
      <c r="G96" s="70"/>
      <c r="H96" s="70"/>
      <c r="I96" s="70"/>
      <c r="J96" s="70"/>
      <c r="K96" s="70"/>
      <c r="L96" s="70"/>
      <c r="M96" s="70"/>
      <c r="N96" s="70"/>
      <c r="O96" s="70"/>
      <c r="P96" s="70"/>
      <c r="Q96" s="70"/>
      <c r="R96" s="70"/>
      <c r="S96" s="70"/>
      <c r="T96" s="70"/>
      <c r="U96" s="70"/>
    </row>
    <row r="97" spans="2:21" ht="15" customHeight="1">
      <c r="B97" s="70"/>
      <c r="C97" s="70"/>
      <c r="D97" s="70"/>
      <c r="E97" s="70"/>
      <c r="F97" s="70"/>
      <c r="G97" s="70"/>
      <c r="H97" s="70"/>
      <c r="I97" s="70"/>
      <c r="J97" s="70"/>
      <c r="K97" s="70"/>
      <c r="L97" s="70"/>
      <c r="M97" s="70"/>
      <c r="N97" s="70"/>
      <c r="O97" s="70"/>
      <c r="P97" s="70"/>
      <c r="Q97" s="70"/>
      <c r="R97" s="70"/>
      <c r="S97" s="70"/>
      <c r="T97" s="70"/>
      <c r="U97" s="70"/>
    </row>
    <row r="98" spans="2:21" ht="15" customHeight="1">
      <c r="B98" s="70"/>
      <c r="C98" s="70"/>
      <c r="D98" s="70"/>
      <c r="E98" s="70"/>
      <c r="F98" s="70"/>
      <c r="G98" s="70"/>
      <c r="H98" s="70"/>
      <c r="I98" s="70"/>
      <c r="J98" s="70"/>
      <c r="K98" s="70"/>
      <c r="L98" s="70"/>
      <c r="M98" s="70"/>
      <c r="N98" s="70"/>
      <c r="O98" s="70"/>
      <c r="P98" s="70"/>
      <c r="Q98" s="70"/>
      <c r="R98" s="70"/>
      <c r="S98" s="70"/>
      <c r="T98" s="70"/>
      <c r="U98" s="70"/>
    </row>
    <row r="99" spans="2:21" ht="15" customHeight="1">
      <c r="B99" s="70"/>
      <c r="C99" s="70"/>
      <c r="D99" s="70"/>
      <c r="E99" s="70"/>
      <c r="F99" s="70"/>
      <c r="G99" s="70"/>
      <c r="H99" s="70"/>
      <c r="I99" s="70"/>
      <c r="J99" s="70"/>
      <c r="K99" s="70"/>
      <c r="L99" s="70"/>
      <c r="M99" s="70"/>
      <c r="N99" s="70"/>
      <c r="O99" s="70"/>
      <c r="P99" s="70"/>
      <c r="Q99" s="70"/>
      <c r="R99" s="70"/>
      <c r="S99" s="70"/>
      <c r="T99" s="70"/>
      <c r="U99" s="70"/>
    </row>
    <row r="100" spans="2:21" ht="15" customHeight="1">
      <c r="B100" s="70"/>
      <c r="C100" s="70"/>
      <c r="D100" s="70"/>
      <c r="E100" s="70"/>
      <c r="F100" s="70"/>
      <c r="G100" s="70"/>
      <c r="H100" s="70"/>
      <c r="I100" s="70"/>
      <c r="J100" s="70"/>
      <c r="K100" s="70"/>
      <c r="L100" s="70"/>
      <c r="M100" s="70"/>
      <c r="N100" s="70"/>
      <c r="O100" s="70"/>
      <c r="P100" s="70"/>
      <c r="Q100" s="70"/>
      <c r="R100" s="70"/>
      <c r="S100" s="70"/>
      <c r="T100" s="70"/>
      <c r="U100" s="70"/>
    </row>
    <row r="101" spans="2:21" ht="15" customHeight="1">
      <c r="B101" s="70"/>
      <c r="C101" s="70"/>
      <c r="D101" s="70"/>
      <c r="E101" s="70"/>
      <c r="F101" s="70"/>
      <c r="G101" s="70"/>
      <c r="H101" s="70"/>
      <c r="I101" s="70"/>
      <c r="J101" s="70"/>
      <c r="K101" s="70"/>
      <c r="L101" s="70"/>
      <c r="M101" s="70"/>
      <c r="N101" s="70"/>
      <c r="O101" s="70"/>
      <c r="P101" s="70"/>
      <c r="Q101" s="70"/>
      <c r="R101" s="70"/>
      <c r="S101" s="70"/>
      <c r="T101" s="70"/>
      <c r="U101" s="70"/>
    </row>
    <row r="102" spans="2:21" ht="15" customHeight="1">
      <c r="B102" s="70"/>
      <c r="C102" s="70"/>
      <c r="D102" s="70"/>
      <c r="E102" s="70"/>
      <c r="F102" s="70"/>
      <c r="G102" s="70"/>
      <c r="H102" s="70"/>
      <c r="I102" s="70"/>
      <c r="J102" s="70"/>
      <c r="K102" s="70"/>
      <c r="L102" s="70"/>
      <c r="M102" s="70"/>
      <c r="N102" s="70"/>
      <c r="O102" s="70"/>
      <c r="P102" s="70"/>
      <c r="Q102" s="70"/>
      <c r="R102" s="70"/>
      <c r="S102" s="70"/>
      <c r="T102" s="70"/>
      <c r="U102" s="70"/>
    </row>
    <row r="103" spans="2:21" ht="15" customHeight="1">
      <c r="B103" s="70"/>
      <c r="C103" s="70"/>
      <c r="D103" s="70"/>
      <c r="E103" s="70"/>
      <c r="F103" s="70"/>
      <c r="G103" s="70"/>
      <c r="H103" s="70"/>
      <c r="I103" s="70"/>
      <c r="J103" s="70"/>
      <c r="K103" s="70"/>
      <c r="L103" s="70"/>
      <c r="M103" s="70"/>
      <c r="N103" s="70"/>
      <c r="O103" s="70"/>
      <c r="P103" s="70"/>
      <c r="Q103" s="70"/>
      <c r="R103" s="70"/>
      <c r="S103" s="70"/>
      <c r="T103" s="70"/>
      <c r="U103" s="70"/>
    </row>
    <row r="104" spans="2:21" ht="15" customHeight="1">
      <c r="B104" s="70"/>
      <c r="C104" s="70"/>
      <c r="D104" s="70"/>
      <c r="E104" s="70"/>
      <c r="F104" s="70"/>
      <c r="G104" s="70"/>
      <c r="H104" s="70"/>
      <c r="I104" s="70"/>
      <c r="J104" s="70"/>
      <c r="K104" s="70"/>
      <c r="L104" s="70"/>
      <c r="M104" s="70"/>
      <c r="N104" s="70"/>
      <c r="O104" s="70"/>
      <c r="P104" s="70"/>
      <c r="Q104" s="70"/>
      <c r="R104" s="70"/>
      <c r="S104" s="70"/>
      <c r="T104" s="70"/>
      <c r="U104" s="70"/>
    </row>
    <row r="105" spans="2:21" ht="15" customHeight="1">
      <c r="B105" s="70"/>
      <c r="C105" s="70"/>
      <c r="D105" s="70"/>
      <c r="E105" s="70"/>
      <c r="F105" s="70"/>
      <c r="G105" s="70"/>
      <c r="H105" s="70"/>
      <c r="I105" s="70"/>
      <c r="J105" s="70"/>
      <c r="K105" s="70"/>
      <c r="L105" s="70"/>
      <c r="M105" s="70"/>
      <c r="N105" s="70"/>
      <c r="O105" s="70"/>
      <c r="P105" s="70"/>
      <c r="Q105" s="70"/>
      <c r="R105" s="70"/>
      <c r="S105" s="70"/>
      <c r="T105" s="70"/>
      <c r="U105" s="70"/>
    </row>
    <row r="106" spans="2:21" ht="15" customHeight="1">
      <c r="B106" s="70"/>
      <c r="C106" s="70"/>
      <c r="D106" s="70"/>
      <c r="E106" s="70"/>
      <c r="F106" s="70"/>
      <c r="G106" s="70"/>
      <c r="H106" s="70"/>
      <c r="I106" s="70"/>
      <c r="J106" s="70"/>
      <c r="K106" s="70"/>
      <c r="L106" s="70"/>
      <c r="M106" s="70"/>
      <c r="N106" s="70"/>
      <c r="O106" s="70"/>
      <c r="P106" s="70"/>
      <c r="Q106" s="70"/>
      <c r="R106" s="70"/>
      <c r="S106" s="70"/>
      <c r="T106" s="70"/>
      <c r="U106" s="70"/>
    </row>
    <row r="107" spans="2:21" ht="15" customHeight="1">
      <c r="B107" s="70"/>
      <c r="C107" s="70"/>
      <c r="D107" s="70"/>
      <c r="E107" s="70"/>
      <c r="F107" s="70"/>
      <c r="G107" s="70"/>
      <c r="H107" s="70"/>
      <c r="I107" s="70"/>
      <c r="J107" s="70"/>
      <c r="K107" s="70"/>
      <c r="L107" s="70"/>
      <c r="M107" s="70"/>
      <c r="N107" s="70"/>
      <c r="O107" s="70"/>
      <c r="P107" s="70"/>
      <c r="Q107" s="70"/>
      <c r="R107" s="70"/>
      <c r="S107" s="70"/>
      <c r="T107" s="70"/>
      <c r="U107" s="70"/>
    </row>
    <row r="108" spans="2:21" ht="15" customHeight="1">
      <c r="B108" s="70"/>
      <c r="C108" s="70"/>
      <c r="D108" s="70"/>
      <c r="E108" s="70"/>
      <c r="F108" s="70"/>
      <c r="G108" s="70"/>
      <c r="H108" s="70"/>
      <c r="I108" s="70"/>
      <c r="J108" s="70"/>
      <c r="K108" s="70"/>
      <c r="L108" s="70"/>
      <c r="M108" s="70"/>
      <c r="N108" s="70"/>
      <c r="O108" s="70"/>
      <c r="P108" s="70"/>
      <c r="Q108" s="70"/>
      <c r="R108" s="70"/>
      <c r="S108" s="70"/>
      <c r="T108" s="70"/>
      <c r="U108" s="70"/>
    </row>
    <row r="109" spans="2:21" ht="15" customHeight="1">
      <c r="B109" s="70"/>
      <c r="C109" s="70"/>
      <c r="D109" s="70"/>
      <c r="E109" s="70"/>
      <c r="F109" s="70"/>
      <c r="G109" s="70"/>
      <c r="H109" s="70"/>
      <c r="I109" s="70"/>
      <c r="J109" s="70"/>
      <c r="K109" s="70"/>
      <c r="L109" s="70"/>
      <c r="M109" s="70"/>
      <c r="N109" s="70"/>
      <c r="O109" s="70"/>
      <c r="P109" s="70"/>
      <c r="Q109" s="70"/>
      <c r="R109" s="70"/>
      <c r="S109" s="70"/>
      <c r="T109" s="70"/>
      <c r="U109" s="70"/>
    </row>
    <row r="110" spans="2:21" ht="15" customHeight="1">
      <c r="B110" s="70"/>
      <c r="C110" s="70"/>
      <c r="D110" s="70"/>
      <c r="E110" s="70"/>
      <c r="F110" s="70"/>
      <c r="G110" s="70"/>
      <c r="H110" s="70"/>
      <c r="I110" s="70"/>
      <c r="J110" s="70"/>
      <c r="K110" s="70"/>
      <c r="L110" s="70"/>
      <c r="M110" s="70"/>
      <c r="N110" s="70"/>
      <c r="O110" s="70"/>
      <c r="P110" s="70"/>
      <c r="Q110" s="70"/>
      <c r="R110" s="70"/>
      <c r="S110" s="70"/>
      <c r="T110" s="70"/>
      <c r="U110" s="70"/>
    </row>
    <row r="111" spans="2:21" ht="15" customHeight="1">
      <c r="B111" s="70"/>
      <c r="C111" s="70"/>
      <c r="D111" s="70"/>
      <c r="E111" s="70"/>
      <c r="F111" s="70"/>
      <c r="G111" s="70"/>
      <c r="H111" s="70"/>
      <c r="I111" s="70"/>
      <c r="J111" s="70"/>
      <c r="K111" s="70"/>
      <c r="L111" s="70"/>
      <c r="M111" s="70"/>
      <c r="N111" s="70"/>
      <c r="O111" s="70"/>
      <c r="P111" s="70"/>
      <c r="Q111" s="70"/>
      <c r="R111" s="70"/>
      <c r="S111" s="70"/>
      <c r="T111" s="70"/>
      <c r="U111" s="70"/>
    </row>
    <row r="112" spans="2:21" ht="15" customHeight="1">
      <c r="B112" s="70"/>
      <c r="C112" s="70"/>
      <c r="D112" s="70"/>
      <c r="E112" s="70"/>
      <c r="F112" s="70"/>
      <c r="G112" s="70"/>
      <c r="H112" s="70"/>
      <c r="I112" s="70"/>
      <c r="J112" s="70"/>
      <c r="K112" s="70"/>
      <c r="L112" s="70"/>
      <c r="M112" s="70"/>
      <c r="N112" s="70"/>
      <c r="O112" s="70"/>
      <c r="P112" s="70"/>
      <c r="Q112" s="70"/>
      <c r="R112" s="70"/>
      <c r="S112" s="70"/>
      <c r="T112" s="70"/>
      <c r="U112" s="70"/>
    </row>
    <row r="113" spans="2:21" ht="15" customHeight="1">
      <c r="B113" s="70"/>
      <c r="C113" s="70"/>
      <c r="D113" s="70"/>
      <c r="E113" s="70"/>
      <c r="F113" s="70"/>
      <c r="G113" s="70"/>
      <c r="H113" s="70"/>
      <c r="I113" s="70"/>
      <c r="J113" s="70"/>
      <c r="K113" s="70"/>
      <c r="L113" s="70"/>
      <c r="M113" s="70"/>
      <c r="N113" s="70"/>
      <c r="O113" s="70"/>
      <c r="P113" s="70"/>
      <c r="Q113" s="70"/>
      <c r="R113" s="70"/>
      <c r="S113" s="70"/>
      <c r="T113" s="70"/>
      <c r="U113" s="70"/>
    </row>
    <row r="114" spans="2:21" ht="15" customHeight="1">
      <c r="B114" s="70"/>
      <c r="C114" s="70"/>
      <c r="D114" s="70"/>
      <c r="E114" s="70"/>
      <c r="F114" s="70"/>
      <c r="G114" s="70"/>
      <c r="H114" s="70"/>
      <c r="I114" s="70"/>
      <c r="J114" s="70"/>
      <c r="K114" s="70"/>
      <c r="L114" s="70"/>
      <c r="M114" s="70"/>
      <c r="N114" s="70"/>
      <c r="O114" s="70"/>
      <c r="P114" s="70"/>
      <c r="Q114" s="70"/>
      <c r="R114" s="70"/>
      <c r="S114" s="70"/>
      <c r="T114" s="70"/>
      <c r="U114" s="70"/>
    </row>
    <row r="115" spans="2:21" ht="15" customHeight="1">
      <c r="B115" s="70"/>
      <c r="C115" s="70"/>
      <c r="D115" s="70"/>
      <c r="E115" s="70"/>
      <c r="F115" s="70"/>
      <c r="G115" s="70"/>
      <c r="H115" s="70"/>
      <c r="I115" s="70"/>
      <c r="J115" s="70"/>
      <c r="K115" s="70"/>
      <c r="L115" s="70"/>
      <c r="M115" s="70"/>
      <c r="N115" s="70"/>
      <c r="O115" s="70"/>
      <c r="P115" s="70"/>
      <c r="Q115" s="70"/>
      <c r="R115" s="70"/>
      <c r="S115" s="70"/>
      <c r="T115" s="70"/>
      <c r="U115" s="70"/>
    </row>
    <row r="116" spans="2:21" ht="15" customHeight="1">
      <c r="B116" s="70"/>
      <c r="C116" s="70"/>
      <c r="D116" s="70"/>
      <c r="E116" s="70"/>
      <c r="F116" s="70"/>
      <c r="G116" s="70"/>
      <c r="H116" s="70"/>
      <c r="I116" s="70"/>
      <c r="J116" s="70"/>
      <c r="K116" s="70"/>
      <c r="L116" s="70"/>
      <c r="M116" s="70"/>
      <c r="N116" s="70"/>
      <c r="O116" s="70"/>
      <c r="P116" s="70"/>
      <c r="Q116" s="70"/>
      <c r="R116" s="70"/>
      <c r="S116" s="70"/>
      <c r="T116" s="70"/>
      <c r="U116" s="70"/>
    </row>
    <row r="117" spans="2:21" ht="15" customHeight="1">
      <c r="B117" s="70"/>
      <c r="C117" s="70"/>
      <c r="D117" s="70"/>
      <c r="E117" s="70"/>
      <c r="F117" s="70"/>
      <c r="G117" s="70"/>
      <c r="H117" s="70"/>
      <c r="I117" s="70"/>
      <c r="J117" s="70"/>
      <c r="K117" s="70"/>
      <c r="L117" s="70"/>
      <c r="M117" s="70"/>
      <c r="N117" s="70"/>
      <c r="O117" s="70"/>
      <c r="P117" s="70"/>
      <c r="Q117" s="70"/>
      <c r="R117" s="70"/>
      <c r="S117" s="70"/>
      <c r="T117" s="70"/>
      <c r="U117" s="70"/>
    </row>
    <row r="118" spans="2:21" ht="15" customHeight="1">
      <c r="B118" s="70"/>
      <c r="C118" s="70"/>
      <c r="D118" s="70"/>
      <c r="E118" s="70"/>
      <c r="F118" s="70"/>
      <c r="G118" s="70"/>
      <c r="H118" s="70"/>
      <c r="I118" s="70"/>
      <c r="J118" s="70"/>
      <c r="K118" s="70"/>
      <c r="L118" s="70"/>
      <c r="M118" s="70"/>
      <c r="N118" s="70"/>
      <c r="O118" s="70"/>
      <c r="P118" s="70"/>
      <c r="Q118" s="70"/>
      <c r="R118" s="70"/>
      <c r="S118" s="70"/>
      <c r="T118" s="70"/>
      <c r="U118" s="70"/>
    </row>
    <row r="119" spans="2:21" ht="15" customHeight="1">
      <c r="B119" s="70"/>
      <c r="C119" s="70"/>
      <c r="D119" s="70"/>
      <c r="E119" s="70"/>
      <c r="F119" s="70"/>
      <c r="G119" s="70"/>
      <c r="H119" s="70"/>
      <c r="I119" s="70"/>
      <c r="J119" s="70"/>
      <c r="K119" s="70"/>
      <c r="L119" s="70"/>
      <c r="M119" s="70"/>
      <c r="N119" s="70"/>
      <c r="O119" s="70"/>
      <c r="P119" s="70"/>
      <c r="Q119" s="70"/>
      <c r="R119" s="70"/>
      <c r="S119" s="70"/>
      <c r="T119" s="70"/>
      <c r="U119" s="70"/>
    </row>
    <row r="120" spans="2:21" ht="15" customHeight="1">
      <c r="B120" s="70"/>
      <c r="C120" s="70"/>
      <c r="D120" s="70"/>
      <c r="E120" s="70"/>
      <c r="F120" s="70"/>
      <c r="G120" s="70"/>
      <c r="H120" s="70"/>
      <c r="I120" s="70"/>
      <c r="J120" s="70"/>
      <c r="K120" s="70"/>
      <c r="L120" s="70"/>
      <c r="M120" s="70"/>
      <c r="N120" s="70"/>
      <c r="O120" s="70"/>
      <c r="P120" s="70"/>
      <c r="Q120" s="70"/>
      <c r="R120" s="70"/>
      <c r="S120" s="70"/>
      <c r="T120" s="70"/>
      <c r="U120" s="70"/>
    </row>
    <row r="121" spans="2:21" ht="15" customHeight="1">
      <c r="B121" s="70"/>
      <c r="C121" s="70"/>
      <c r="D121" s="70"/>
      <c r="E121" s="70"/>
      <c r="F121" s="70"/>
      <c r="G121" s="70"/>
      <c r="H121" s="70"/>
      <c r="I121" s="70"/>
      <c r="J121" s="70"/>
      <c r="K121" s="70"/>
      <c r="L121" s="70"/>
      <c r="M121" s="70"/>
      <c r="N121" s="70"/>
      <c r="O121" s="70"/>
      <c r="P121" s="70"/>
      <c r="Q121" s="70"/>
      <c r="R121" s="70"/>
      <c r="S121" s="70"/>
      <c r="T121" s="70"/>
      <c r="U121" s="70"/>
    </row>
    <row r="122" spans="2:21" ht="15" customHeight="1">
      <c r="B122" s="70"/>
      <c r="C122" s="70"/>
      <c r="D122" s="70"/>
      <c r="E122" s="70"/>
      <c r="F122" s="70"/>
      <c r="G122" s="70"/>
      <c r="H122" s="70"/>
      <c r="I122" s="70"/>
      <c r="J122" s="70"/>
      <c r="K122" s="70"/>
      <c r="L122" s="70"/>
      <c r="M122" s="70"/>
      <c r="N122" s="70"/>
      <c r="O122" s="70"/>
      <c r="P122" s="70"/>
      <c r="Q122" s="70"/>
      <c r="R122" s="70"/>
      <c r="S122" s="70"/>
      <c r="T122" s="70"/>
      <c r="U122" s="70"/>
    </row>
    <row r="123" spans="2:21" ht="15" customHeight="1">
      <c r="B123" s="70"/>
      <c r="C123" s="70"/>
      <c r="D123" s="70"/>
      <c r="E123" s="70"/>
      <c r="F123" s="70"/>
      <c r="G123" s="70"/>
      <c r="H123" s="70"/>
      <c r="I123" s="70"/>
      <c r="J123" s="70"/>
      <c r="K123" s="70"/>
      <c r="L123" s="70"/>
      <c r="M123" s="70"/>
      <c r="N123" s="70"/>
      <c r="O123" s="70"/>
      <c r="P123" s="70"/>
      <c r="Q123" s="70"/>
      <c r="R123" s="70"/>
      <c r="S123" s="70"/>
      <c r="T123" s="70"/>
      <c r="U123" s="70"/>
    </row>
    <row r="124" spans="2:21" ht="15" customHeight="1">
      <c r="B124" s="70"/>
      <c r="C124" s="70"/>
      <c r="D124" s="70"/>
      <c r="E124" s="70"/>
      <c r="F124" s="70"/>
      <c r="G124" s="70"/>
      <c r="H124" s="70"/>
      <c r="I124" s="70"/>
      <c r="J124" s="70"/>
      <c r="K124" s="70"/>
      <c r="L124" s="70"/>
      <c r="M124" s="70"/>
      <c r="N124" s="70"/>
      <c r="O124" s="70"/>
      <c r="P124" s="70"/>
      <c r="Q124" s="70"/>
      <c r="R124" s="70"/>
      <c r="S124" s="70"/>
      <c r="T124" s="70"/>
      <c r="U124" s="70"/>
    </row>
    <row r="125" spans="2:21" ht="15" customHeight="1">
      <c r="B125" s="70"/>
      <c r="C125" s="70"/>
      <c r="D125" s="70"/>
      <c r="E125" s="70"/>
      <c r="F125" s="70"/>
      <c r="G125" s="70"/>
      <c r="H125" s="70"/>
      <c r="I125" s="70"/>
      <c r="J125" s="70"/>
      <c r="K125" s="70"/>
      <c r="L125" s="70"/>
      <c r="M125" s="70"/>
      <c r="N125" s="70"/>
      <c r="O125" s="70"/>
      <c r="P125" s="70"/>
      <c r="Q125" s="70"/>
      <c r="R125" s="70"/>
      <c r="S125" s="70"/>
      <c r="T125" s="70"/>
      <c r="U125" s="70"/>
    </row>
    <row r="126" spans="2:21" ht="15" customHeight="1">
      <c r="B126" s="70"/>
      <c r="C126" s="70"/>
      <c r="D126" s="70"/>
      <c r="E126" s="70"/>
      <c r="F126" s="70"/>
      <c r="G126" s="70"/>
      <c r="H126" s="70"/>
      <c r="I126" s="70"/>
      <c r="J126" s="70"/>
      <c r="K126" s="70"/>
      <c r="L126" s="70"/>
      <c r="M126" s="70"/>
      <c r="N126" s="70"/>
      <c r="O126" s="70"/>
      <c r="P126" s="70"/>
      <c r="Q126" s="70"/>
      <c r="R126" s="70"/>
      <c r="S126" s="70"/>
      <c r="T126" s="70"/>
      <c r="U126" s="70"/>
    </row>
    <row r="127" spans="2:21" ht="15" customHeight="1">
      <c r="B127" s="70"/>
      <c r="C127" s="70"/>
      <c r="D127" s="70"/>
      <c r="E127" s="70"/>
      <c r="F127" s="70"/>
      <c r="G127" s="70"/>
      <c r="H127" s="70"/>
      <c r="I127" s="70"/>
      <c r="J127" s="70"/>
      <c r="K127" s="70"/>
      <c r="L127" s="70"/>
      <c r="M127" s="70"/>
      <c r="N127" s="70"/>
      <c r="O127" s="70"/>
      <c r="P127" s="70"/>
      <c r="Q127" s="70"/>
      <c r="R127" s="70"/>
      <c r="S127" s="70"/>
      <c r="T127" s="70"/>
      <c r="U127" s="70"/>
    </row>
    <row r="128" spans="2:21" ht="15" customHeight="1">
      <c r="B128" s="70"/>
      <c r="C128" s="70"/>
      <c r="D128" s="70"/>
      <c r="E128" s="70"/>
      <c r="F128" s="70"/>
      <c r="G128" s="70"/>
      <c r="H128" s="70"/>
      <c r="I128" s="70"/>
      <c r="J128" s="70"/>
      <c r="K128" s="70"/>
      <c r="L128" s="70"/>
      <c r="M128" s="70"/>
      <c r="N128" s="70"/>
      <c r="O128" s="70"/>
      <c r="P128" s="70"/>
      <c r="Q128" s="70"/>
      <c r="R128" s="70"/>
      <c r="S128" s="70"/>
      <c r="T128" s="70"/>
      <c r="U128" s="70"/>
    </row>
    <row r="129" spans="2:21" ht="15" customHeight="1">
      <c r="B129" s="70"/>
      <c r="C129" s="70"/>
      <c r="D129" s="70"/>
      <c r="E129" s="70"/>
      <c r="F129" s="70"/>
      <c r="G129" s="70"/>
      <c r="H129" s="70"/>
      <c r="I129" s="70"/>
      <c r="J129" s="70"/>
      <c r="K129" s="70"/>
      <c r="L129" s="70"/>
      <c r="M129" s="70"/>
      <c r="N129" s="70"/>
      <c r="O129" s="70"/>
      <c r="P129" s="70"/>
      <c r="Q129" s="70"/>
      <c r="R129" s="70"/>
      <c r="S129" s="70"/>
      <c r="T129" s="70"/>
      <c r="U129" s="70"/>
    </row>
    <row r="130" spans="2:21" ht="15" customHeight="1">
      <c r="B130" s="70"/>
      <c r="C130" s="70"/>
      <c r="D130" s="70"/>
      <c r="E130" s="70"/>
      <c r="F130" s="70"/>
      <c r="G130" s="70"/>
      <c r="H130" s="70"/>
      <c r="I130" s="70"/>
      <c r="J130" s="70"/>
      <c r="K130" s="70"/>
      <c r="L130" s="70"/>
      <c r="M130" s="70"/>
      <c r="N130" s="70"/>
      <c r="O130" s="70"/>
      <c r="P130" s="70"/>
      <c r="Q130" s="70"/>
      <c r="R130" s="70"/>
      <c r="S130" s="70"/>
      <c r="T130" s="70"/>
      <c r="U130" s="70"/>
    </row>
    <row r="131" spans="2:21" ht="15" customHeight="1">
      <c r="B131" s="70"/>
      <c r="C131" s="70"/>
      <c r="D131" s="70"/>
      <c r="E131" s="70"/>
      <c r="F131" s="70"/>
      <c r="G131" s="70"/>
      <c r="H131" s="70"/>
      <c r="I131" s="70"/>
      <c r="J131" s="70"/>
      <c r="K131" s="70"/>
      <c r="L131" s="70"/>
      <c r="M131" s="70"/>
      <c r="N131" s="70"/>
      <c r="O131" s="70"/>
      <c r="P131" s="70"/>
      <c r="Q131" s="70"/>
      <c r="R131" s="70"/>
      <c r="S131" s="70"/>
      <c r="T131" s="70"/>
      <c r="U131" s="70"/>
    </row>
    <row r="132" spans="2:21" ht="15" customHeight="1">
      <c r="B132" s="70"/>
      <c r="C132" s="70"/>
      <c r="D132" s="70"/>
      <c r="E132" s="70"/>
      <c r="F132" s="70"/>
      <c r="G132" s="70"/>
      <c r="H132" s="70"/>
      <c r="I132" s="70"/>
      <c r="J132" s="70"/>
      <c r="K132" s="70"/>
      <c r="L132" s="70"/>
      <c r="M132" s="70"/>
      <c r="N132" s="70"/>
      <c r="O132" s="70"/>
      <c r="P132" s="70"/>
      <c r="Q132" s="70"/>
      <c r="R132" s="70"/>
      <c r="S132" s="70"/>
      <c r="T132" s="70"/>
      <c r="U132" s="70"/>
    </row>
    <row r="133" spans="2:21" ht="15" customHeight="1">
      <c r="B133" s="70"/>
      <c r="C133" s="70"/>
      <c r="D133" s="70"/>
      <c r="E133" s="70"/>
      <c r="F133" s="70"/>
      <c r="G133" s="70"/>
      <c r="H133" s="70"/>
      <c r="I133" s="70"/>
      <c r="J133" s="70"/>
      <c r="K133" s="70"/>
      <c r="L133" s="70"/>
      <c r="M133" s="70"/>
      <c r="N133" s="70"/>
      <c r="O133" s="70"/>
      <c r="P133" s="70"/>
      <c r="Q133" s="70"/>
      <c r="R133" s="70"/>
      <c r="S133" s="70"/>
      <c r="T133" s="70"/>
      <c r="U133" s="70"/>
    </row>
    <row r="134" spans="2:21" ht="15" customHeight="1">
      <c r="B134" s="70"/>
      <c r="C134" s="70"/>
      <c r="D134" s="70"/>
      <c r="E134" s="70"/>
      <c r="F134" s="70"/>
      <c r="G134" s="70"/>
      <c r="H134" s="70"/>
      <c r="I134" s="70"/>
      <c r="J134" s="70"/>
      <c r="K134" s="70"/>
      <c r="L134" s="70"/>
      <c r="M134" s="70"/>
      <c r="N134" s="70"/>
      <c r="O134" s="70"/>
      <c r="P134" s="70"/>
      <c r="Q134" s="70"/>
      <c r="R134" s="70"/>
      <c r="S134" s="70"/>
      <c r="T134" s="70"/>
      <c r="U134" s="70"/>
    </row>
    <row r="135" spans="2:21" ht="15" customHeight="1">
      <c r="B135" s="70"/>
      <c r="C135" s="70"/>
      <c r="D135" s="70"/>
      <c r="E135" s="70"/>
      <c r="F135" s="70"/>
      <c r="G135" s="70"/>
      <c r="H135" s="70"/>
      <c r="I135" s="70"/>
      <c r="J135" s="70"/>
      <c r="K135" s="70"/>
      <c r="L135" s="70"/>
      <c r="M135" s="70"/>
      <c r="N135" s="70"/>
      <c r="O135" s="70"/>
      <c r="P135" s="70"/>
      <c r="Q135" s="70"/>
      <c r="R135" s="70"/>
      <c r="S135" s="70"/>
      <c r="T135" s="70"/>
      <c r="U135" s="70"/>
    </row>
    <row r="136" spans="2:21" ht="15" customHeight="1">
      <c r="B136" s="70"/>
      <c r="C136" s="70"/>
      <c r="D136" s="70"/>
      <c r="E136" s="70"/>
      <c r="F136" s="70"/>
      <c r="G136" s="70"/>
      <c r="H136" s="70"/>
      <c r="I136" s="70"/>
      <c r="J136" s="70"/>
      <c r="K136" s="70"/>
      <c r="L136" s="70"/>
      <c r="M136" s="70"/>
      <c r="N136" s="70"/>
      <c r="O136" s="70"/>
      <c r="P136" s="70"/>
      <c r="Q136" s="70"/>
      <c r="R136" s="70"/>
      <c r="S136" s="70"/>
      <c r="T136" s="70"/>
      <c r="U136" s="70"/>
    </row>
    <row r="137" spans="2:21" ht="15" customHeight="1">
      <c r="B137" s="70"/>
      <c r="C137" s="70"/>
      <c r="D137" s="70"/>
      <c r="E137" s="70"/>
      <c r="F137" s="70"/>
      <c r="G137" s="70"/>
      <c r="H137" s="70"/>
      <c r="I137" s="70"/>
      <c r="J137" s="70"/>
      <c r="K137" s="70"/>
      <c r="L137" s="70"/>
      <c r="M137" s="70"/>
      <c r="N137" s="70"/>
      <c r="O137" s="70"/>
      <c r="P137" s="70"/>
      <c r="Q137" s="70"/>
      <c r="R137" s="70"/>
      <c r="S137" s="70"/>
      <c r="T137" s="70"/>
      <c r="U137" s="70"/>
    </row>
    <row r="138" spans="2:21" ht="15" customHeight="1">
      <c r="B138" s="70"/>
      <c r="C138" s="70"/>
      <c r="D138" s="70"/>
      <c r="E138" s="70"/>
      <c r="F138" s="70"/>
      <c r="G138" s="70"/>
      <c r="H138" s="70"/>
      <c r="I138" s="70"/>
      <c r="J138" s="70"/>
      <c r="K138" s="70"/>
      <c r="L138" s="70"/>
      <c r="M138" s="70"/>
      <c r="N138" s="70"/>
      <c r="O138" s="70"/>
      <c r="P138" s="70"/>
      <c r="Q138" s="70"/>
      <c r="R138" s="70"/>
      <c r="S138" s="70"/>
      <c r="T138" s="70"/>
      <c r="U138" s="70"/>
    </row>
    <row r="139" spans="2:21" ht="15" customHeight="1">
      <c r="B139" s="70"/>
      <c r="C139" s="70"/>
      <c r="D139" s="70"/>
      <c r="E139" s="70"/>
      <c r="F139" s="70"/>
      <c r="G139" s="70"/>
      <c r="H139" s="70"/>
      <c r="I139" s="70"/>
      <c r="J139" s="70"/>
      <c r="K139" s="70"/>
      <c r="L139" s="70"/>
      <c r="M139" s="70"/>
      <c r="N139" s="70"/>
      <c r="O139" s="70"/>
      <c r="P139" s="70"/>
      <c r="Q139" s="70"/>
      <c r="R139" s="70"/>
      <c r="S139" s="70"/>
      <c r="T139" s="70"/>
      <c r="U139" s="70"/>
    </row>
    <row r="140" spans="2:21" ht="15" customHeight="1">
      <c r="B140" s="70"/>
      <c r="C140" s="70"/>
      <c r="D140" s="70"/>
      <c r="E140" s="70"/>
      <c r="F140" s="70"/>
      <c r="G140" s="70"/>
      <c r="H140" s="70"/>
      <c r="I140" s="70"/>
      <c r="J140" s="70"/>
      <c r="K140" s="70"/>
      <c r="L140" s="70"/>
      <c r="M140" s="70"/>
      <c r="N140" s="70"/>
      <c r="O140" s="70"/>
      <c r="P140" s="70"/>
      <c r="Q140" s="70"/>
      <c r="R140" s="70"/>
      <c r="S140" s="70"/>
      <c r="T140" s="70"/>
      <c r="U140" s="70"/>
    </row>
    <row r="141" spans="2:21" ht="15" customHeight="1">
      <c r="B141" s="70"/>
      <c r="C141" s="70"/>
      <c r="D141" s="70"/>
      <c r="E141" s="70"/>
      <c r="F141" s="70"/>
      <c r="G141" s="70"/>
      <c r="H141" s="70"/>
      <c r="I141" s="70"/>
      <c r="J141" s="70"/>
      <c r="K141" s="70"/>
      <c r="L141" s="70"/>
      <c r="M141" s="70"/>
      <c r="N141" s="70"/>
      <c r="O141" s="70"/>
      <c r="P141" s="70"/>
      <c r="Q141" s="70"/>
      <c r="R141" s="70"/>
      <c r="S141" s="70"/>
      <c r="T141" s="70"/>
      <c r="U141" s="70"/>
    </row>
    <row r="142" spans="2:21" ht="15" customHeight="1">
      <c r="B142" s="70"/>
      <c r="C142" s="70"/>
      <c r="D142" s="70"/>
      <c r="E142" s="70"/>
      <c r="F142" s="70"/>
      <c r="G142" s="70"/>
      <c r="H142" s="70"/>
      <c r="I142" s="70"/>
      <c r="J142" s="70"/>
      <c r="K142" s="70"/>
      <c r="L142" s="70"/>
      <c r="M142" s="70"/>
      <c r="N142" s="70"/>
      <c r="O142" s="70"/>
      <c r="P142" s="70"/>
      <c r="Q142" s="70"/>
      <c r="R142" s="70"/>
      <c r="S142" s="70"/>
      <c r="T142" s="70"/>
      <c r="U142" s="70"/>
    </row>
    <row r="143" spans="2:21" ht="15" customHeight="1">
      <c r="B143" s="70"/>
      <c r="C143" s="70"/>
      <c r="D143" s="70"/>
      <c r="E143" s="70"/>
      <c r="F143" s="70"/>
      <c r="G143" s="70"/>
      <c r="H143" s="70"/>
      <c r="I143" s="70"/>
      <c r="J143" s="70"/>
      <c r="K143" s="70"/>
      <c r="L143" s="70"/>
      <c r="M143" s="70"/>
      <c r="N143" s="70"/>
      <c r="O143" s="70"/>
      <c r="P143" s="70"/>
      <c r="Q143" s="70"/>
      <c r="R143" s="70"/>
      <c r="S143" s="70"/>
      <c r="T143" s="70"/>
      <c r="U143" s="70"/>
    </row>
    <row r="144" spans="2:21" ht="15" customHeight="1">
      <c r="B144" s="70"/>
      <c r="C144" s="70"/>
      <c r="D144" s="70"/>
      <c r="E144" s="70"/>
      <c r="F144" s="70"/>
      <c r="G144" s="70"/>
      <c r="H144" s="70"/>
      <c r="I144" s="70"/>
      <c r="J144" s="70"/>
      <c r="K144" s="70"/>
      <c r="L144" s="70"/>
      <c r="M144" s="70"/>
      <c r="N144" s="70"/>
      <c r="O144" s="70"/>
      <c r="P144" s="70"/>
      <c r="Q144" s="70"/>
      <c r="R144" s="70"/>
      <c r="S144" s="70"/>
      <c r="T144" s="70"/>
      <c r="U144" s="70"/>
    </row>
    <row r="145" spans="2:21" ht="15" customHeight="1">
      <c r="B145" s="70"/>
      <c r="C145" s="70"/>
      <c r="D145" s="70"/>
      <c r="E145" s="70"/>
      <c r="F145" s="70"/>
      <c r="G145" s="70"/>
      <c r="H145" s="70"/>
      <c r="I145" s="70"/>
      <c r="J145" s="70"/>
      <c r="K145" s="70"/>
      <c r="L145" s="70"/>
      <c r="M145" s="70"/>
      <c r="N145" s="70"/>
      <c r="O145" s="70"/>
      <c r="P145" s="70"/>
      <c r="Q145" s="70"/>
      <c r="R145" s="70"/>
      <c r="S145" s="70"/>
      <c r="T145" s="70"/>
      <c r="U145" s="70"/>
    </row>
    <row r="146" spans="2:21" ht="15" customHeight="1">
      <c r="B146" s="70"/>
      <c r="C146" s="70"/>
      <c r="D146" s="70"/>
      <c r="E146" s="70"/>
      <c r="F146" s="70"/>
      <c r="G146" s="70"/>
      <c r="H146" s="70"/>
      <c r="I146" s="70"/>
      <c r="J146" s="70"/>
      <c r="K146" s="70"/>
      <c r="L146" s="70"/>
      <c r="M146" s="70"/>
      <c r="N146" s="70"/>
      <c r="O146" s="70"/>
      <c r="P146" s="70"/>
      <c r="Q146" s="70"/>
      <c r="R146" s="70"/>
      <c r="S146" s="70"/>
      <c r="T146" s="70"/>
      <c r="U146" s="70"/>
    </row>
    <row r="147" spans="2:21" ht="15" customHeight="1">
      <c r="B147" s="70"/>
      <c r="C147" s="70"/>
      <c r="D147" s="70"/>
      <c r="E147" s="70"/>
      <c r="F147" s="70"/>
      <c r="G147" s="70"/>
      <c r="H147" s="70"/>
      <c r="I147" s="70"/>
      <c r="J147" s="70"/>
      <c r="K147" s="70"/>
      <c r="L147" s="70"/>
      <c r="M147" s="70"/>
      <c r="N147" s="70"/>
      <c r="O147" s="70"/>
      <c r="P147" s="70"/>
      <c r="Q147" s="70"/>
      <c r="R147" s="70"/>
      <c r="S147" s="70"/>
      <c r="T147" s="70"/>
      <c r="U147" s="70"/>
    </row>
    <row r="148" spans="2:21" ht="15" customHeight="1">
      <c r="B148" s="70"/>
      <c r="C148" s="70"/>
      <c r="D148" s="70"/>
      <c r="E148" s="70"/>
      <c r="F148" s="70"/>
      <c r="G148" s="70"/>
      <c r="H148" s="70"/>
      <c r="I148" s="70"/>
      <c r="J148" s="70"/>
      <c r="K148" s="70"/>
      <c r="L148" s="70"/>
      <c r="M148" s="70"/>
      <c r="N148" s="70"/>
      <c r="O148" s="70"/>
      <c r="P148" s="70"/>
      <c r="Q148" s="70"/>
      <c r="R148" s="70"/>
      <c r="S148" s="70"/>
      <c r="T148" s="70"/>
      <c r="U148" s="70"/>
    </row>
    <row r="149" spans="2:21" ht="15" customHeight="1">
      <c r="B149" s="70"/>
      <c r="C149" s="70"/>
      <c r="D149" s="70"/>
      <c r="E149" s="70"/>
      <c r="F149" s="70"/>
      <c r="G149" s="70"/>
      <c r="H149" s="70"/>
      <c r="I149" s="70"/>
      <c r="J149" s="70"/>
      <c r="K149" s="70"/>
      <c r="L149" s="70"/>
      <c r="M149" s="70"/>
      <c r="N149" s="70"/>
      <c r="O149" s="70"/>
      <c r="P149" s="70"/>
      <c r="Q149" s="70"/>
      <c r="R149" s="70"/>
      <c r="S149" s="70"/>
      <c r="T149" s="70"/>
      <c r="U149" s="70"/>
    </row>
    <row r="150" spans="2:21" ht="15" customHeight="1">
      <c r="B150" s="70"/>
      <c r="C150" s="70"/>
      <c r="D150" s="70"/>
      <c r="E150" s="70"/>
      <c r="F150" s="70"/>
      <c r="G150" s="70"/>
      <c r="H150" s="70"/>
      <c r="I150" s="70"/>
      <c r="J150" s="70"/>
      <c r="K150" s="70"/>
      <c r="L150" s="70"/>
      <c r="M150" s="70"/>
      <c r="N150" s="70"/>
      <c r="O150" s="70"/>
      <c r="P150" s="70"/>
      <c r="Q150" s="70"/>
      <c r="R150" s="70"/>
      <c r="S150" s="70"/>
      <c r="T150" s="70"/>
      <c r="U150" s="70"/>
    </row>
    <row r="151" spans="2:21" ht="15" customHeight="1">
      <c r="B151" s="70"/>
      <c r="C151" s="70"/>
      <c r="D151" s="70"/>
      <c r="E151" s="70"/>
      <c r="F151" s="70"/>
      <c r="G151" s="70"/>
      <c r="H151" s="70"/>
      <c r="I151" s="70"/>
      <c r="J151" s="70"/>
      <c r="K151" s="70"/>
      <c r="L151" s="70"/>
      <c r="M151" s="70"/>
      <c r="N151" s="70"/>
      <c r="O151" s="70"/>
      <c r="P151" s="70"/>
      <c r="Q151" s="70"/>
      <c r="R151" s="70"/>
      <c r="S151" s="70"/>
      <c r="T151" s="70"/>
      <c r="U151" s="70"/>
    </row>
    <row r="152" spans="2:21" ht="15" customHeight="1">
      <c r="B152" s="70"/>
      <c r="C152" s="70"/>
      <c r="D152" s="70"/>
      <c r="E152" s="70"/>
      <c r="F152" s="70"/>
      <c r="G152" s="70"/>
      <c r="H152" s="70"/>
      <c r="I152" s="70"/>
      <c r="J152" s="70"/>
      <c r="K152" s="70"/>
      <c r="L152" s="70"/>
      <c r="M152" s="70"/>
      <c r="N152" s="70"/>
      <c r="O152" s="70"/>
      <c r="P152" s="70"/>
      <c r="Q152" s="70"/>
      <c r="R152" s="70"/>
      <c r="S152" s="70"/>
      <c r="T152" s="70"/>
      <c r="U152" s="70"/>
    </row>
    <row r="153" spans="2:21" ht="15" customHeight="1">
      <c r="B153" s="70"/>
      <c r="C153" s="70"/>
      <c r="D153" s="70"/>
      <c r="E153" s="70"/>
      <c r="F153" s="70"/>
      <c r="G153" s="70"/>
      <c r="H153" s="70"/>
      <c r="I153" s="70"/>
      <c r="J153" s="70"/>
      <c r="K153" s="70"/>
      <c r="L153" s="70"/>
      <c r="M153" s="70"/>
      <c r="N153" s="70"/>
      <c r="O153" s="70"/>
      <c r="P153" s="70"/>
      <c r="Q153" s="70"/>
      <c r="R153" s="70"/>
      <c r="S153" s="70"/>
      <c r="T153" s="70"/>
      <c r="U153" s="70"/>
    </row>
    <row r="154" spans="2:21" ht="15" customHeight="1">
      <c r="B154" s="70"/>
      <c r="C154" s="70"/>
      <c r="D154" s="70"/>
      <c r="E154" s="70"/>
      <c r="F154" s="70"/>
      <c r="G154" s="70"/>
      <c r="H154" s="70"/>
      <c r="I154" s="70"/>
      <c r="J154" s="70"/>
      <c r="K154" s="70"/>
      <c r="L154" s="70"/>
      <c r="M154" s="70"/>
      <c r="N154" s="70"/>
      <c r="O154" s="70"/>
      <c r="P154" s="70"/>
      <c r="Q154" s="70"/>
      <c r="R154" s="70"/>
      <c r="S154" s="70"/>
      <c r="T154" s="70"/>
      <c r="U154" s="70"/>
    </row>
    <row r="155" spans="2:21" ht="15" customHeight="1">
      <c r="B155" s="70"/>
      <c r="C155" s="70"/>
      <c r="D155" s="70"/>
      <c r="E155" s="70"/>
      <c r="F155" s="70"/>
      <c r="G155" s="70"/>
      <c r="H155" s="70"/>
      <c r="I155" s="70"/>
      <c r="J155" s="70"/>
      <c r="K155" s="70"/>
      <c r="L155" s="70"/>
      <c r="M155" s="70"/>
      <c r="N155" s="70"/>
      <c r="O155" s="70"/>
      <c r="P155" s="70"/>
      <c r="Q155" s="70"/>
      <c r="R155" s="70"/>
      <c r="S155" s="70"/>
      <c r="T155" s="70"/>
      <c r="U155" s="70"/>
    </row>
    <row r="156" spans="2:21" ht="15" customHeight="1">
      <c r="B156" s="70"/>
      <c r="C156" s="70"/>
      <c r="D156" s="70"/>
      <c r="E156" s="70"/>
      <c r="F156" s="70"/>
      <c r="G156" s="70"/>
      <c r="H156" s="70"/>
      <c r="I156" s="70"/>
      <c r="J156" s="70"/>
      <c r="K156" s="70"/>
      <c r="L156" s="70"/>
      <c r="M156" s="70"/>
      <c r="N156" s="70"/>
      <c r="O156" s="70"/>
      <c r="P156" s="70"/>
      <c r="Q156" s="70"/>
      <c r="R156" s="70"/>
      <c r="S156" s="70"/>
      <c r="T156" s="70"/>
      <c r="U156" s="70"/>
    </row>
    <row r="157" spans="2:21" ht="15" customHeight="1">
      <c r="B157" s="70"/>
      <c r="C157" s="70"/>
      <c r="D157" s="70"/>
      <c r="E157" s="70"/>
      <c r="F157" s="70"/>
      <c r="G157" s="70"/>
      <c r="H157" s="70"/>
      <c r="I157" s="70"/>
      <c r="J157" s="70"/>
      <c r="K157" s="70"/>
      <c r="L157" s="70"/>
      <c r="M157" s="70"/>
      <c r="N157" s="70"/>
      <c r="O157" s="70"/>
      <c r="P157" s="70"/>
      <c r="Q157" s="70"/>
      <c r="R157" s="70"/>
      <c r="S157" s="70"/>
      <c r="T157" s="70"/>
      <c r="U157" s="70"/>
    </row>
    <row r="158" spans="2:21" ht="15" customHeight="1">
      <c r="B158" s="70"/>
      <c r="C158" s="70"/>
      <c r="D158" s="70"/>
      <c r="E158" s="70"/>
      <c r="F158" s="70"/>
      <c r="G158" s="70"/>
      <c r="H158" s="70"/>
      <c r="I158" s="70"/>
      <c r="J158" s="70"/>
      <c r="K158" s="70"/>
      <c r="L158" s="70"/>
      <c r="M158" s="70"/>
      <c r="N158" s="70"/>
      <c r="O158" s="70"/>
      <c r="P158" s="70"/>
      <c r="Q158" s="70"/>
      <c r="R158" s="70"/>
      <c r="S158" s="70"/>
      <c r="T158" s="70"/>
      <c r="U158" s="70"/>
    </row>
    <row r="159" spans="2:21" ht="15" customHeight="1">
      <c r="B159" s="70"/>
      <c r="C159" s="70"/>
      <c r="D159" s="70"/>
      <c r="E159" s="70"/>
      <c r="F159" s="70"/>
      <c r="G159" s="70"/>
      <c r="H159" s="70"/>
      <c r="I159" s="70"/>
      <c r="J159" s="70"/>
      <c r="K159" s="70"/>
      <c r="L159" s="70"/>
      <c r="M159" s="70"/>
      <c r="N159" s="70"/>
      <c r="O159" s="70"/>
      <c r="P159" s="70"/>
      <c r="Q159" s="70"/>
      <c r="R159" s="70"/>
      <c r="S159" s="70"/>
      <c r="T159" s="70"/>
      <c r="U159" s="70"/>
    </row>
    <row r="160" spans="2:21" ht="15" customHeight="1">
      <c r="B160" s="70"/>
      <c r="C160" s="70"/>
      <c r="D160" s="70"/>
      <c r="E160" s="70"/>
      <c r="F160" s="70"/>
      <c r="G160" s="70"/>
      <c r="H160" s="70"/>
      <c r="I160" s="70"/>
      <c r="J160" s="70"/>
      <c r="K160" s="70"/>
      <c r="L160" s="70"/>
      <c r="M160" s="70"/>
      <c r="N160" s="70"/>
      <c r="O160" s="70"/>
      <c r="P160" s="70"/>
      <c r="Q160" s="70"/>
      <c r="R160" s="70"/>
      <c r="S160" s="70"/>
      <c r="T160" s="70"/>
      <c r="U160" s="70"/>
    </row>
    <row r="161" spans="2:21" ht="15" customHeight="1">
      <c r="B161" s="70"/>
      <c r="C161" s="70"/>
      <c r="D161" s="70"/>
      <c r="E161" s="70"/>
      <c r="F161" s="70"/>
      <c r="G161" s="70"/>
      <c r="H161" s="70"/>
      <c r="I161" s="70"/>
      <c r="J161" s="70"/>
      <c r="K161" s="70"/>
      <c r="L161" s="70"/>
      <c r="M161" s="70"/>
      <c r="N161" s="70"/>
      <c r="O161" s="70"/>
      <c r="P161" s="70"/>
      <c r="Q161" s="70"/>
      <c r="R161" s="70"/>
      <c r="S161" s="70"/>
      <c r="T161" s="70"/>
      <c r="U161" s="70"/>
    </row>
    <row r="162" spans="2:21" ht="15" customHeight="1">
      <c r="B162" s="70"/>
      <c r="C162" s="70"/>
      <c r="D162" s="70"/>
      <c r="E162" s="70"/>
      <c r="F162" s="70"/>
      <c r="G162" s="70"/>
      <c r="H162" s="70"/>
      <c r="I162" s="70"/>
      <c r="J162" s="70"/>
      <c r="K162" s="70"/>
      <c r="L162" s="70"/>
      <c r="M162" s="70"/>
      <c r="N162" s="70"/>
      <c r="O162" s="70"/>
      <c r="P162" s="70"/>
      <c r="Q162" s="70"/>
      <c r="R162" s="70"/>
      <c r="S162" s="70"/>
      <c r="T162" s="70"/>
      <c r="U162" s="70"/>
    </row>
    <row r="163" spans="2:21" ht="15" customHeight="1">
      <c r="B163" s="70"/>
      <c r="C163" s="70"/>
      <c r="D163" s="70"/>
      <c r="E163" s="70"/>
      <c r="F163" s="70"/>
      <c r="G163" s="70"/>
      <c r="H163" s="70"/>
      <c r="I163" s="70"/>
      <c r="J163" s="70"/>
      <c r="K163" s="70"/>
      <c r="L163" s="70"/>
      <c r="M163" s="70"/>
      <c r="N163" s="70"/>
      <c r="O163" s="70"/>
      <c r="P163" s="70"/>
      <c r="Q163" s="70"/>
      <c r="R163" s="70"/>
      <c r="S163" s="70"/>
      <c r="T163" s="70"/>
      <c r="U163" s="70"/>
    </row>
    <row r="164" spans="2:21" ht="15" customHeight="1">
      <c r="B164" s="70"/>
      <c r="C164" s="70"/>
      <c r="D164" s="70"/>
      <c r="E164" s="70"/>
      <c r="F164" s="70"/>
      <c r="G164" s="70"/>
      <c r="H164" s="70"/>
      <c r="I164" s="70"/>
      <c r="J164" s="70"/>
      <c r="K164" s="70"/>
      <c r="L164" s="70"/>
      <c r="M164" s="70"/>
      <c r="N164" s="70"/>
      <c r="O164" s="70"/>
      <c r="P164" s="70"/>
      <c r="Q164" s="70"/>
      <c r="R164" s="70"/>
      <c r="S164" s="70"/>
      <c r="T164" s="70"/>
      <c r="U164" s="70"/>
    </row>
    <row r="165" spans="2:21" ht="15" customHeight="1">
      <c r="B165" s="70"/>
      <c r="C165" s="70"/>
      <c r="D165" s="70"/>
      <c r="E165" s="70"/>
      <c r="F165" s="70"/>
      <c r="G165" s="70"/>
      <c r="H165" s="70"/>
      <c r="I165" s="70"/>
      <c r="J165" s="70"/>
      <c r="K165" s="70"/>
      <c r="L165" s="70"/>
      <c r="M165" s="70"/>
      <c r="N165" s="70"/>
      <c r="O165" s="70"/>
      <c r="P165" s="70"/>
      <c r="Q165" s="70"/>
      <c r="R165" s="70"/>
      <c r="S165" s="70"/>
      <c r="T165" s="70"/>
      <c r="U165" s="70"/>
    </row>
    <row r="166" spans="2:21" ht="15" customHeight="1">
      <c r="B166" s="70"/>
      <c r="C166" s="70"/>
      <c r="D166" s="70"/>
      <c r="E166" s="70"/>
      <c r="F166" s="70"/>
      <c r="G166" s="70"/>
      <c r="H166" s="70"/>
      <c r="I166" s="70"/>
      <c r="J166" s="70"/>
      <c r="K166" s="70"/>
      <c r="L166" s="70"/>
      <c r="M166" s="70"/>
      <c r="N166" s="70"/>
      <c r="O166" s="70"/>
      <c r="P166" s="70"/>
      <c r="Q166" s="70"/>
      <c r="R166" s="70"/>
      <c r="S166" s="70"/>
      <c r="T166" s="70"/>
      <c r="U166" s="70"/>
    </row>
    <row r="167" spans="2:21" ht="15" customHeight="1">
      <c r="B167" s="70"/>
      <c r="C167" s="70"/>
      <c r="D167" s="70"/>
      <c r="E167" s="70"/>
      <c r="F167" s="70"/>
      <c r="G167" s="70"/>
      <c r="H167" s="70"/>
      <c r="I167" s="70"/>
      <c r="J167" s="70"/>
      <c r="K167" s="70"/>
      <c r="L167" s="70"/>
      <c r="M167" s="70"/>
      <c r="N167" s="70"/>
      <c r="O167" s="70"/>
      <c r="P167" s="70"/>
      <c r="Q167" s="70"/>
      <c r="R167" s="70"/>
      <c r="S167" s="70"/>
      <c r="T167" s="70"/>
      <c r="U167" s="70"/>
    </row>
    <row r="168" spans="2:21" ht="15" customHeight="1">
      <c r="B168" s="70"/>
      <c r="C168" s="70"/>
      <c r="D168" s="70"/>
      <c r="E168" s="70"/>
      <c r="F168" s="70"/>
      <c r="G168" s="70"/>
      <c r="H168" s="70"/>
      <c r="I168" s="70"/>
      <c r="J168" s="70"/>
      <c r="K168" s="70"/>
      <c r="L168" s="70"/>
      <c r="M168" s="70"/>
      <c r="N168" s="70"/>
      <c r="O168" s="70"/>
      <c r="P168" s="70"/>
      <c r="Q168" s="70"/>
      <c r="R168" s="70"/>
      <c r="S168" s="70"/>
      <c r="T168" s="70"/>
      <c r="U168" s="70"/>
    </row>
    <row r="169" spans="2:21" ht="15" customHeight="1">
      <c r="B169" s="70"/>
      <c r="C169" s="70"/>
      <c r="D169" s="70"/>
      <c r="E169" s="70"/>
      <c r="F169" s="70"/>
      <c r="G169" s="70"/>
      <c r="H169" s="70"/>
      <c r="I169" s="70"/>
      <c r="J169" s="70"/>
      <c r="K169" s="70"/>
      <c r="L169" s="70"/>
      <c r="M169" s="70"/>
      <c r="N169" s="70"/>
      <c r="O169" s="70"/>
      <c r="P169" s="70"/>
      <c r="Q169" s="70"/>
      <c r="R169" s="70"/>
      <c r="S169" s="70"/>
      <c r="T169" s="70"/>
      <c r="U169" s="70"/>
    </row>
    <row r="170" spans="2:21" ht="15" customHeight="1">
      <c r="B170" s="70"/>
      <c r="C170" s="70"/>
      <c r="D170" s="70"/>
      <c r="E170" s="70"/>
      <c r="F170" s="70"/>
      <c r="G170" s="70"/>
      <c r="H170" s="70"/>
      <c r="I170" s="70"/>
      <c r="J170" s="70"/>
      <c r="K170" s="70"/>
      <c r="L170" s="70"/>
      <c r="M170" s="70"/>
      <c r="N170" s="70"/>
      <c r="O170" s="70"/>
      <c r="P170" s="70"/>
      <c r="Q170" s="70"/>
      <c r="R170" s="70"/>
      <c r="S170" s="70"/>
      <c r="T170" s="70"/>
      <c r="U170" s="70"/>
    </row>
    <row r="171" spans="2:21" ht="15" customHeight="1">
      <c r="B171" s="70"/>
      <c r="C171" s="70"/>
      <c r="D171" s="70"/>
      <c r="E171" s="70"/>
      <c r="F171" s="70"/>
      <c r="G171" s="70"/>
      <c r="H171" s="70"/>
      <c r="I171" s="70"/>
      <c r="J171" s="70"/>
      <c r="K171" s="70"/>
      <c r="L171" s="70"/>
      <c r="M171" s="70"/>
      <c r="N171" s="70"/>
      <c r="O171" s="70"/>
      <c r="P171" s="70"/>
      <c r="Q171" s="70"/>
      <c r="R171" s="70"/>
      <c r="S171" s="70"/>
      <c r="T171" s="70"/>
      <c r="U171" s="70"/>
    </row>
    <row r="172" spans="2:21" ht="15" customHeight="1">
      <c r="B172" s="70"/>
      <c r="C172" s="70"/>
      <c r="D172" s="70"/>
      <c r="E172" s="70"/>
      <c r="F172" s="70"/>
      <c r="G172" s="70"/>
      <c r="H172" s="70"/>
      <c r="I172" s="70"/>
      <c r="J172" s="70"/>
      <c r="K172" s="70"/>
      <c r="L172" s="70"/>
      <c r="M172" s="70"/>
      <c r="N172" s="70"/>
      <c r="O172" s="70"/>
      <c r="P172" s="70"/>
      <c r="Q172" s="70"/>
      <c r="R172" s="70"/>
      <c r="S172" s="70"/>
      <c r="T172" s="70"/>
      <c r="U172" s="70"/>
    </row>
    <row r="173" spans="2:21" ht="15" customHeight="1">
      <c r="B173" s="70"/>
      <c r="C173" s="70"/>
      <c r="D173" s="70"/>
      <c r="E173" s="70"/>
      <c r="F173" s="70"/>
      <c r="G173" s="70"/>
      <c r="H173" s="70"/>
      <c r="I173" s="70"/>
      <c r="J173" s="70"/>
      <c r="K173" s="70"/>
      <c r="L173" s="70"/>
      <c r="M173" s="70"/>
      <c r="N173" s="70"/>
      <c r="O173" s="70"/>
      <c r="P173" s="70"/>
      <c r="Q173" s="70"/>
      <c r="R173" s="70"/>
      <c r="S173" s="70"/>
      <c r="T173" s="70"/>
      <c r="U173" s="70"/>
    </row>
    <row r="174" spans="2:21" ht="15" customHeight="1">
      <c r="B174" s="70"/>
      <c r="C174" s="70"/>
      <c r="D174" s="70"/>
      <c r="E174" s="70"/>
      <c r="F174" s="70"/>
      <c r="G174" s="70"/>
      <c r="H174" s="70"/>
      <c r="I174" s="70"/>
      <c r="J174" s="70"/>
      <c r="K174" s="70"/>
      <c r="L174" s="70"/>
      <c r="M174" s="70"/>
      <c r="N174" s="70"/>
      <c r="O174" s="70"/>
      <c r="P174" s="70"/>
      <c r="Q174" s="70"/>
      <c r="R174" s="70"/>
      <c r="S174" s="70"/>
      <c r="T174" s="70"/>
      <c r="U174" s="70"/>
    </row>
    <row r="175" spans="2:21" ht="15" customHeight="1">
      <c r="B175" s="70"/>
      <c r="C175" s="70"/>
      <c r="D175" s="70"/>
      <c r="E175" s="70"/>
      <c r="F175" s="70"/>
      <c r="G175" s="70"/>
      <c r="H175" s="70"/>
      <c r="I175" s="70"/>
      <c r="J175" s="70"/>
      <c r="K175" s="70"/>
      <c r="L175" s="70"/>
      <c r="M175" s="70"/>
      <c r="N175" s="70"/>
      <c r="O175" s="70"/>
      <c r="P175" s="70"/>
      <c r="Q175" s="70"/>
      <c r="R175" s="70"/>
      <c r="S175" s="70"/>
      <c r="T175" s="70"/>
      <c r="U175" s="70"/>
    </row>
    <row r="176" spans="2:21" ht="15" customHeight="1">
      <c r="B176" s="70"/>
      <c r="C176" s="70"/>
      <c r="D176" s="70"/>
      <c r="E176" s="70"/>
      <c r="F176" s="70"/>
      <c r="G176" s="70"/>
      <c r="H176" s="70"/>
      <c r="I176" s="70"/>
      <c r="J176" s="70"/>
      <c r="K176" s="70"/>
      <c r="L176" s="70"/>
      <c r="M176" s="70"/>
      <c r="N176" s="70"/>
      <c r="O176" s="70"/>
      <c r="P176" s="70"/>
      <c r="Q176" s="70"/>
      <c r="R176" s="70"/>
      <c r="S176" s="70"/>
      <c r="T176" s="70"/>
      <c r="U176" s="70"/>
    </row>
    <row r="177" spans="2:21" ht="15" customHeight="1">
      <c r="B177" s="70"/>
      <c r="C177" s="70"/>
      <c r="D177" s="70"/>
      <c r="E177" s="70"/>
      <c r="F177" s="70"/>
      <c r="G177" s="70"/>
      <c r="H177" s="70"/>
      <c r="I177" s="70"/>
      <c r="J177" s="70"/>
      <c r="K177" s="70"/>
      <c r="L177" s="70"/>
      <c r="M177" s="70"/>
      <c r="N177" s="70"/>
      <c r="O177" s="70"/>
      <c r="P177" s="70"/>
      <c r="Q177" s="70"/>
      <c r="R177" s="70"/>
      <c r="S177" s="70"/>
      <c r="T177" s="70"/>
      <c r="U177" s="70"/>
    </row>
    <row r="178" spans="2:21" ht="15" customHeight="1">
      <c r="B178" s="70"/>
      <c r="C178" s="70"/>
      <c r="D178" s="70"/>
      <c r="E178" s="70"/>
      <c r="F178" s="70"/>
      <c r="G178" s="70"/>
      <c r="H178" s="70"/>
      <c r="I178" s="70"/>
      <c r="J178" s="70"/>
      <c r="K178" s="70"/>
      <c r="L178" s="70"/>
      <c r="M178" s="70"/>
      <c r="N178" s="70"/>
      <c r="O178" s="70"/>
      <c r="P178" s="70"/>
      <c r="Q178" s="70"/>
      <c r="R178" s="70"/>
      <c r="S178" s="70"/>
      <c r="T178" s="70"/>
      <c r="U178" s="70"/>
    </row>
    <row r="179" spans="2:21" ht="15" customHeight="1">
      <c r="B179" s="70"/>
      <c r="C179" s="70"/>
      <c r="D179" s="70"/>
      <c r="E179" s="70"/>
      <c r="F179" s="70"/>
      <c r="G179" s="70"/>
      <c r="H179" s="70"/>
      <c r="I179" s="70"/>
      <c r="J179" s="70"/>
      <c r="K179" s="70"/>
      <c r="L179" s="70"/>
      <c r="M179" s="70"/>
      <c r="N179" s="70"/>
      <c r="O179" s="70"/>
      <c r="P179" s="70"/>
      <c r="Q179" s="70"/>
      <c r="R179" s="70"/>
      <c r="S179" s="70"/>
      <c r="T179" s="70"/>
      <c r="U179" s="70"/>
    </row>
    <row r="180" spans="2:21" ht="15" customHeight="1">
      <c r="B180" s="70"/>
      <c r="C180" s="70"/>
      <c r="D180" s="70"/>
      <c r="E180" s="70"/>
      <c r="F180" s="70"/>
      <c r="G180" s="70"/>
      <c r="H180" s="70"/>
      <c r="I180" s="70"/>
      <c r="J180" s="70"/>
      <c r="K180" s="70"/>
      <c r="L180" s="70"/>
      <c r="M180" s="70"/>
      <c r="N180" s="70"/>
      <c r="O180" s="70"/>
      <c r="P180" s="70"/>
      <c r="Q180" s="70"/>
      <c r="R180" s="70"/>
      <c r="S180" s="70"/>
      <c r="T180" s="70"/>
      <c r="U180" s="70"/>
    </row>
    <row r="181" spans="2:21" ht="15" customHeight="1">
      <c r="B181" s="70"/>
      <c r="C181" s="70"/>
      <c r="D181" s="70"/>
      <c r="E181" s="70"/>
      <c r="F181" s="70"/>
      <c r="G181" s="70"/>
      <c r="H181" s="70"/>
      <c r="I181" s="70"/>
      <c r="J181" s="70"/>
      <c r="K181" s="70"/>
      <c r="L181" s="70"/>
      <c r="M181" s="70"/>
      <c r="N181" s="70"/>
      <c r="O181" s="70"/>
      <c r="P181" s="70"/>
      <c r="Q181" s="70"/>
      <c r="R181" s="70"/>
      <c r="S181" s="70"/>
      <c r="T181" s="70"/>
      <c r="U181" s="70"/>
    </row>
    <row r="182" spans="2:21" ht="15" customHeight="1">
      <c r="B182" s="70"/>
      <c r="C182" s="70"/>
      <c r="D182" s="70"/>
      <c r="E182" s="70"/>
      <c r="F182" s="70"/>
      <c r="G182" s="70"/>
      <c r="H182" s="70"/>
      <c r="I182" s="70"/>
      <c r="J182" s="70"/>
      <c r="K182" s="70"/>
      <c r="L182" s="70"/>
      <c r="M182" s="70"/>
      <c r="N182" s="70"/>
      <c r="O182" s="70"/>
      <c r="P182" s="70"/>
      <c r="Q182" s="70"/>
      <c r="R182" s="70"/>
      <c r="S182" s="70"/>
      <c r="T182" s="70"/>
      <c r="U182" s="70"/>
    </row>
    <row r="183" spans="2:21" ht="15" customHeight="1">
      <c r="B183" s="70"/>
      <c r="C183" s="70"/>
      <c r="D183" s="70"/>
      <c r="E183" s="70"/>
      <c r="F183" s="70"/>
      <c r="G183" s="70"/>
      <c r="H183" s="70"/>
      <c r="I183" s="70"/>
      <c r="J183" s="70"/>
      <c r="K183" s="70"/>
      <c r="L183" s="70"/>
      <c r="M183" s="70"/>
      <c r="N183" s="70"/>
      <c r="O183" s="70"/>
      <c r="P183" s="70"/>
      <c r="Q183" s="70"/>
      <c r="R183" s="70"/>
      <c r="S183" s="70"/>
      <c r="T183" s="70"/>
      <c r="U183" s="70"/>
    </row>
    <row r="184" spans="2:21" ht="15" customHeight="1">
      <c r="B184" s="70"/>
      <c r="C184" s="70"/>
      <c r="D184" s="70"/>
      <c r="E184" s="70"/>
      <c r="F184" s="70"/>
      <c r="G184" s="70"/>
      <c r="H184" s="70"/>
      <c r="I184" s="70"/>
      <c r="J184" s="70"/>
      <c r="K184" s="70"/>
      <c r="L184" s="70"/>
      <c r="M184" s="70"/>
      <c r="N184" s="70"/>
      <c r="O184" s="70"/>
      <c r="P184" s="70"/>
      <c r="Q184" s="70"/>
      <c r="R184" s="70"/>
      <c r="S184" s="70"/>
      <c r="T184" s="70"/>
      <c r="U184" s="70"/>
    </row>
    <row r="185" spans="2:21" ht="15" customHeight="1">
      <c r="B185" s="70"/>
      <c r="C185" s="70"/>
      <c r="D185" s="70"/>
      <c r="E185" s="70"/>
      <c r="F185" s="70"/>
      <c r="G185" s="70"/>
      <c r="H185" s="70"/>
      <c r="I185" s="70"/>
      <c r="J185" s="70"/>
      <c r="K185" s="70"/>
      <c r="L185" s="70"/>
      <c r="M185" s="70"/>
      <c r="N185" s="70"/>
      <c r="O185" s="70"/>
      <c r="P185" s="70"/>
      <c r="Q185" s="70"/>
      <c r="R185" s="70"/>
      <c r="S185" s="70"/>
      <c r="T185" s="70"/>
      <c r="U185" s="70"/>
    </row>
  </sheetData>
  <sheetProtection password="8FA0" sheet="1" objects="1" scenarios="1" selectLockedCells="1"/>
  <mergeCells count="38">
    <mergeCell ref="C2:R2"/>
    <mergeCell ref="C3:R3"/>
    <mergeCell ref="C4:R4"/>
    <mergeCell ref="B5:U5"/>
    <mergeCell ref="C6:T6"/>
    <mergeCell ref="H8:T8"/>
    <mergeCell ref="H10:T10"/>
    <mergeCell ref="H11:T11"/>
    <mergeCell ref="P13:T13"/>
    <mergeCell ref="J9:L9"/>
    <mergeCell ref="P9:R9"/>
    <mergeCell ref="C15:O15"/>
    <mergeCell ref="C16:O16"/>
    <mergeCell ref="C17:O17"/>
    <mergeCell ref="C18:O18"/>
    <mergeCell ref="C19:O19"/>
    <mergeCell ref="C20:O20"/>
    <mergeCell ref="C21:O21"/>
    <mergeCell ref="C22:O22"/>
    <mergeCell ref="C23:O23"/>
    <mergeCell ref="C24:O24"/>
    <mergeCell ref="C25:O25"/>
    <mergeCell ref="C26:O26"/>
    <mergeCell ref="C27:O27"/>
    <mergeCell ref="C28:O28"/>
    <mergeCell ref="C29:O29"/>
    <mergeCell ref="C30:O30"/>
    <mergeCell ref="C31:O31"/>
    <mergeCell ref="C32:O32"/>
    <mergeCell ref="C33:O33"/>
    <mergeCell ref="C34:O34"/>
    <mergeCell ref="R54:T54"/>
    <mergeCell ref="C35:O35"/>
    <mergeCell ref="C36:O36"/>
    <mergeCell ref="C37:O37"/>
    <mergeCell ref="C38:O38"/>
    <mergeCell ref="C42:T52"/>
    <mergeCell ref="C53:T53"/>
  </mergeCells>
  <conditionalFormatting sqref="J9:L9 P9:R9">
    <cfRule type="containsErrors" dxfId="1" priority="1">
      <formula>ISERROR(J9)</formula>
    </cfRule>
  </conditionalFormatting>
  <printOptions horizontalCentered="1"/>
  <pageMargins left="0.31" right="0.31" top="0.39314960629921264" bottom="0.59" header="0" footer="0.2"/>
  <pageSetup paperSize="9" scale="98" fitToHeight="3" orientation="portrait" horizontalDpi="300" verticalDpi="300" r:id="rId1"/>
  <headerFooter>
    <oddFooter>&amp;C&amp;"Verdana,Regular"&amp;9&amp;K808080Page &amp;P of &amp;N</oddFooter>
  </headerFooter>
  <rowBreaks count="1" manualBreakCount="1">
    <brk id="54" min="1" max="20" man="1"/>
  </rowBreak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34998626667073579"/>
  </sheetPr>
  <dimension ref="A1:AE231"/>
  <sheetViews>
    <sheetView zoomScale="115" zoomScaleNormal="115" zoomScalePageLayoutView="115" workbookViewId="0">
      <selection activeCell="C15" sqref="C15:D15"/>
    </sheetView>
  </sheetViews>
  <sheetFormatPr defaultColWidth="0" defaultRowHeight="15" customHeight="1"/>
  <cols>
    <col min="1" max="1" width="10.5" style="74" customWidth="1"/>
    <col min="2" max="2" width="5" style="72" customWidth="1"/>
    <col min="3" max="14" width="4.625" style="72" customWidth="1"/>
    <col min="15" max="20" width="7.125" style="72" customWidth="1"/>
    <col min="21" max="21" width="4.625" style="74" customWidth="1"/>
    <col min="22" max="29" width="11.5" style="72" hidden="1" customWidth="1"/>
    <col min="30" max="30" width="27.625" style="72" hidden="1" customWidth="1"/>
    <col min="31" max="16384" width="11.5" style="72" hidden="1"/>
  </cols>
  <sheetData>
    <row r="1" spans="2:31" ht="15" customHeight="1">
      <c r="B1" s="565"/>
      <c r="C1" s="565"/>
      <c r="D1" s="565"/>
      <c r="E1" s="565"/>
      <c r="F1" s="565"/>
      <c r="G1" s="565"/>
      <c r="H1" s="565"/>
      <c r="I1" s="565"/>
      <c r="J1" s="565"/>
      <c r="K1" s="565"/>
      <c r="L1" s="565"/>
      <c r="M1" s="565"/>
      <c r="N1" s="565"/>
      <c r="O1" s="565"/>
      <c r="P1" s="565"/>
      <c r="Q1" s="70"/>
      <c r="R1" s="70"/>
      <c r="S1" s="70"/>
      <c r="T1" s="70"/>
      <c r="V1" s="75"/>
      <c r="W1" s="76" t="s">
        <v>160</v>
      </c>
      <c r="X1" s="71"/>
      <c r="Y1" s="71"/>
      <c r="Z1" s="71" t="s">
        <v>161</v>
      </c>
      <c r="AA1" s="71" t="s">
        <v>162</v>
      </c>
      <c r="AB1" s="71" t="s">
        <v>197</v>
      </c>
      <c r="AC1" s="71" t="s">
        <v>163</v>
      </c>
      <c r="AD1" s="71" t="s">
        <v>198</v>
      </c>
    </row>
    <row r="2" spans="2:31" ht="15" customHeight="1">
      <c r="B2" s="504" t="s">
        <v>128</v>
      </c>
      <c r="C2" s="504"/>
      <c r="D2" s="504"/>
      <c r="E2" s="504"/>
      <c r="F2" s="504"/>
      <c r="G2" s="504"/>
      <c r="H2" s="504"/>
      <c r="I2" s="504"/>
      <c r="J2" s="504"/>
      <c r="K2" s="504"/>
      <c r="L2" s="504"/>
      <c r="M2" s="504"/>
      <c r="N2" s="504"/>
      <c r="O2" s="504"/>
      <c r="P2" s="504"/>
      <c r="Q2" s="504"/>
      <c r="R2" s="70"/>
      <c r="S2" s="70"/>
      <c r="T2" s="70"/>
      <c r="X2" s="71"/>
      <c r="Y2" s="71"/>
      <c r="Z2" s="71" t="s">
        <v>164</v>
      </c>
      <c r="AA2" s="71" t="s">
        <v>165</v>
      </c>
      <c r="AB2" s="71" t="s">
        <v>207</v>
      </c>
      <c r="AC2" s="71" t="s">
        <v>75</v>
      </c>
      <c r="AD2" s="71" t="s">
        <v>193</v>
      </c>
      <c r="AE2" s="72" t="s">
        <v>199</v>
      </c>
    </row>
    <row r="3" spans="2:31" ht="15" customHeight="1">
      <c r="B3" s="505" t="str">
        <f>Events!M11&amp;" "&amp;'2020_WT_Contribution'!E8&amp;" "&amp;Events!M12&amp;" "&amp;Events!M16</f>
        <v xml:space="preserve">   </v>
      </c>
      <c r="C3" s="505"/>
      <c r="D3" s="505"/>
      <c r="E3" s="505"/>
      <c r="F3" s="505"/>
      <c r="G3" s="505"/>
      <c r="H3" s="505"/>
      <c r="I3" s="505"/>
      <c r="J3" s="505"/>
      <c r="K3" s="505"/>
      <c r="L3" s="505"/>
      <c r="M3" s="505"/>
      <c r="N3" s="505"/>
      <c r="O3" s="505"/>
      <c r="P3" s="505"/>
      <c r="Q3" s="505"/>
      <c r="R3" s="83"/>
      <c r="S3" s="83"/>
      <c r="T3" s="83"/>
      <c r="X3" s="71"/>
      <c r="Y3" s="71"/>
      <c r="Z3" s="71"/>
      <c r="AA3" s="71" t="s">
        <v>167</v>
      </c>
      <c r="AB3" s="71" t="s">
        <v>208</v>
      </c>
      <c r="AC3" s="71" t="s">
        <v>206</v>
      </c>
      <c r="AD3" s="71" t="s">
        <v>194</v>
      </c>
      <c r="AE3" s="72" t="s">
        <v>200</v>
      </c>
    </row>
    <row r="4" spans="2:31" ht="15" customHeight="1">
      <c r="B4" s="506" t="s">
        <v>168</v>
      </c>
      <c r="C4" s="506"/>
      <c r="D4" s="506"/>
      <c r="E4" s="506"/>
      <c r="F4" s="506"/>
      <c r="G4" s="506"/>
      <c r="H4" s="506"/>
      <c r="I4" s="506"/>
      <c r="J4" s="506"/>
      <c r="K4" s="506"/>
      <c r="L4" s="506"/>
      <c r="M4" s="506"/>
      <c r="N4" s="506"/>
      <c r="O4" s="506"/>
      <c r="P4" s="506"/>
      <c r="Q4" s="506"/>
      <c r="R4" s="70"/>
      <c r="S4" s="70"/>
      <c r="T4" s="70"/>
      <c r="X4" s="71"/>
      <c r="Y4" s="71"/>
      <c r="Z4" s="71"/>
      <c r="AA4" s="71" t="s">
        <v>169</v>
      </c>
      <c r="AB4" s="71"/>
      <c r="AC4" s="71" t="s">
        <v>166</v>
      </c>
      <c r="AD4" s="71" t="s">
        <v>195</v>
      </c>
      <c r="AE4" s="72" t="s">
        <v>201</v>
      </c>
    </row>
    <row r="5" spans="2:31" ht="15" customHeight="1">
      <c r="B5" s="566"/>
      <c r="C5" s="566"/>
      <c r="D5" s="566"/>
      <c r="E5" s="566"/>
      <c r="F5" s="566"/>
      <c r="G5" s="566"/>
      <c r="H5" s="566"/>
      <c r="I5" s="566"/>
      <c r="J5" s="566"/>
      <c r="K5" s="566"/>
      <c r="L5" s="566"/>
      <c r="M5" s="566"/>
      <c r="N5" s="566"/>
      <c r="O5" s="566"/>
      <c r="P5" s="566"/>
      <c r="Q5" s="70"/>
      <c r="R5" s="70"/>
      <c r="S5" s="70"/>
      <c r="T5" s="70"/>
      <c r="X5" s="71"/>
      <c r="Y5" s="71"/>
      <c r="Z5" s="71"/>
      <c r="AA5" s="71" t="s">
        <v>170</v>
      </c>
      <c r="AB5" s="71"/>
      <c r="AC5" s="71"/>
      <c r="AD5" s="71" t="s">
        <v>196</v>
      </c>
      <c r="AE5" s="72" t="s">
        <v>202</v>
      </c>
    </row>
    <row r="6" spans="2:31" ht="9.9499999999999993" customHeight="1">
      <c r="B6" s="70"/>
      <c r="C6" s="70"/>
      <c r="D6" s="77"/>
      <c r="E6" s="70"/>
      <c r="F6" s="70"/>
      <c r="G6" s="70"/>
      <c r="H6" s="70"/>
      <c r="I6" s="70"/>
      <c r="J6" s="70"/>
      <c r="K6" s="70"/>
      <c r="L6" s="70"/>
      <c r="M6" s="70"/>
      <c r="N6" s="70"/>
      <c r="O6" s="70"/>
      <c r="P6" s="70"/>
      <c r="Q6" s="70"/>
      <c r="R6" s="70"/>
      <c r="S6" s="70"/>
      <c r="T6" s="70"/>
      <c r="X6" s="71"/>
      <c r="Y6" s="71"/>
      <c r="Z6" s="71"/>
      <c r="AA6" s="71" t="s">
        <v>171</v>
      </c>
      <c r="AB6" s="71"/>
      <c r="AC6" s="71"/>
      <c r="AD6" s="71"/>
    </row>
    <row r="7" spans="2:31" ht="18.75" customHeight="1">
      <c r="B7" s="567" t="s">
        <v>172</v>
      </c>
      <c r="C7" s="567"/>
      <c r="D7" s="567"/>
      <c r="E7" s="567"/>
      <c r="F7" s="567"/>
      <c r="G7" s="567"/>
      <c r="H7" s="567"/>
      <c r="I7" s="567"/>
      <c r="J7" s="567"/>
      <c r="K7" s="567"/>
      <c r="L7" s="567"/>
      <c r="M7" s="567"/>
      <c r="N7" s="567"/>
      <c r="O7" s="567"/>
      <c r="P7" s="567"/>
      <c r="Q7" s="567"/>
      <c r="R7" s="567"/>
      <c r="S7" s="567"/>
      <c r="T7" s="567"/>
      <c r="X7" s="71"/>
      <c r="Y7" s="71"/>
      <c r="Z7" s="71"/>
      <c r="AA7" s="71" t="s">
        <v>173</v>
      </c>
      <c r="AB7" s="71"/>
      <c r="AC7" s="71"/>
      <c r="AD7" s="71"/>
    </row>
    <row r="8" spans="2:31" ht="15" customHeight="1">
      <c r="B8" s="568" t="s">
        <v>174</v>
      </c>
      <c r="C8" s="568"/>
      <c r="D8" s="568"/>
      <c r="E8" s="568"/>
      <c r="F8" s="568"/>
      <c r="G8" s="568"/>
      <c r="H8" s="568"/>
      <c r="I8" s="568"/>
      <c r="J8" s="568"/>
      <c r="K8" s="568"/>
      <c r="L8" s="568"/>
      <c r="M8" s="568"/>
      <c r="N8" s="568"/>
      <c r="O8" s="568"/>
      <c r="P8" s="568"/>
      <c r="Q8" s="568"/>
      <c r="R8" s="568"/>
      <c r="S8" s="568"/>
      <c r="T8" s="568"/>
      <c r="X8" s="71"/>
      <c r="Y8" s="71"/>
      <c r="Z8" s="71"/>
      <c r="AA8" s="71" t="s">
        <v>175</v>
      </c>
      <c r="AB8" s="71"/>
      <c r="AC8" s="71"/>
      <c r="AD8" s="71"/>
    </row>
    <row r="9" spans="2:31" ht="9" customHeight="1">
      <c r="B9" s="70"/>
      <c r="C9" s="70"/>
      <c r="D9" s="70"/>
      <c r="E9" s="70"/>
      <c r="F9" s="70"/>
      <c r="G9" s="70"/>
      <c r="H9" s="70"/>
      <c r="I9" s="70"/>
      <c r="J9" s="70"/>
      <c r="K9" s="70"/>
      <c r="L9" s="70"/>
      <c r="M9" s="70"/>
      <c r="N9" s="70"/>
      <c r="O9" s="70"/>
      <c r="P9" s="70"/>
      <c r="Q9" s="70"/>
      <c r="R9" s="70"/>
      <c r="S9" s="70"/>
      <c r="T9" s="70"/>
      <c r="X9" s="71"/>
      <c r="Y9" s="71"/>
      <c r="Z9" s="71"/>
      <c r="AA9" s="71" t="s">
        <v>176</v>
      </c>
      <c r="AB9" s="71"/>
      <c r="AC9" s="71"/>
      <c r="AD9" s="71"/>
    </row>
    <row r="10" spans="2:31" ht="15" customHeight="1">
      <c r="B10" s="569" t="s">
        <v>192</v>
      </c>
      <c r="C10" s="569"/>
      <c r="D10" s="569"/>
      <c r="E10" s="569"/>
      <c r="F10" s="569"/>
      <c r="G10" s="499">
        <f>'2020_WT_Contribution'!E6</f>
        <v>0</v>
      </c>
      <c r="H10" s="499"/>
      <c r="I10" s="499"/>
      <c r="J10" s="499"/>
      <c r="K10" s="499"/>
      <c r="L10" s="499"/>
      <c r="M10" s="499"/>
      <c r="N10" s="499"/>
      <c r="O10" s="499"/>
      <c r="P10" s="499"/>
      <c r="Q10" s="499"/>
      <c r="R10" s="499"/>
      <c r="S10" s="499"/>
      <c r="T10" s="499"/>
      <c r="X10" s="71"/>
      <c r="Y10" s="71"/>
      <c r="Z10" s="71"/>
      <c r="AA10" s="71" t="s">
        <v>177</v>
      </c>
      <c r="AB10" s="71"/>
      <c r="AC10" s="71"/>
      <c r="AD10" s="71"/>
    </row>
    <row r="11" spans="2:31" ht="15" customHeight="1">
      <c r="B11" s="84" t="s">
        <v>205</v>
      </c>
      <c r="C11" s="84"/>
      <c r="D11" s="84"/>
      <c r="E11" s="84"/>
      <c r="F11" s="84"/>
      <c r="G11" s="85"/>
      <c r="H11" s="85"/>
      <c r="I11" s="85"/>
      <c r="J11" s="503" t="e">
        <f>'2020_WT_Contribution'!G6</f>
        <v>#N/A</v>
      </c>
      <c r="K11" s="503"/>
      <c r="L11" s="503"/>
      <c r="M11" s="503"/>
      <c r="N11" s="501" t="s">
        <v>203</v>
      </c>
      <c r="O11" s="501"/>
      <c r="P11" s="503" t="e">
        <f>'2020_WT_Contribution'!K6</f>
        <v>#N/A</v>
      </c>
      <c r="Q11" s="503"/>
      <c r="R11" s="85"/>
      <c r="S11" s="85"/>
      <c r="T11" s="85"/>
      <c r="X11" s="71"/>
      <c r="Y11" s="71"/>
      <c r="Z11" s="71"/>
      <c r="AA11" s="71" t="s">
        <v>178</v>
      </c>
      <c r="AB11" s="71"/>
      <c r="AC11" s="71"/>
      <c r="AD11" s="71"/>
    </row>
    <row r="12" spans="2:31" ht="15" customHeight="1">
      <c r="B12" s="84" t="s">
        <v>131</v>
      </c>
      <c r="C12" s="84"/>
      <c r="D12" s="84"/>
      <c r="E12" s="84"/>
      <c r="F12" s="84"/>
      <c r="G12" s="499">
        <f>'2020_WT_Contribution'!E10</f>
        <v>0</v>
      </c>
      <c r="H12" s="499"/>
      <c r="I12" s="499"/>
      <c r="J12" s="499"/>
      <c r="K12" s="499"/>
      <c r="L12" s="499"/>
      <c r="M12" s="499"/>
      <c r="N12" s="499"/>
      <c r="O12" s="499"/>
      <c r="P12" s="499"/>
      <c r="Q12" s="499"/>
      <c r="R12" s="499"/>
      <c r="S12" s="499"/>
      <c r="T12" s="499"/>
      <c r="X12" s="71"/>
      <c r="Y12" s="71"/>
      <c r="Z12" s="71"/>
      <c r="AA12" s="71" t="s">
        <v>179</v>
      </c>
      <c r="AB12" s="71"/>
      <c r="AC12" s="71"/>
      <c r="AD12" s="71"/>
    </row>
    <row r="13" spans="2:31" ht="11.1" customHeight="1">
      <c r="B13" s="70"/>
      <c r="C13" s="70"/>
      <c r="D13" s="70"/>
      <c r="E13" s="70"/>
      <c r="F13" s="70"/>
      <c r="G13" s="70"/>
      <c r="H13" s="70"/>
      <c r="I13" s="70"/>
      <c r="J13" s="70"/>
      <c r="K13" s="70"/>
      <c r="L13" s="70"/>
      <c r="M13" s="70"/>
      <c r="N13" s="70"/>
      <c r="O13" s="70"/>
      <c r="P13" s="70"/>
      <c r="Q13" s="70"/>
      <c r="R13" s="70"/>
      <c r="S13" s="70"/>
      <c r="T13" s="70"/>
      <c r="X13" s="71"/>
      <c r="Y13" s="71"/>
      <c r="Z13" s="71"/>
      <c r="AA13" s="71" t="s">
        <v>180</v>
      </c>
      <c r="AB13" s="71"/>
      <c r="AC13" s="71"/>
      <c r="AD13" s="71"/>
    </row>
    <row r="14" spans="2:31" ht="15" customHeight="1">
      <c r="B14" s="538">
        <v>1</v>
      </c>
      <c r="C14" s="541" t="s">
        <v>209</v>
      </c>
      <c r="D14" s="542"/>
      <c r="E14" s="543" t="s">
        <v>181</v>
      </c>
      <c r="F14" s="541"/>
      <c r="G14" s="541"/>
      <c r="H14" s="541"/>
      <c r="I14" s="541"/>
      <c r="J14" s="541"/>
      <c r="K14" s="543" t="s">
        <v>182</v>
      </c>
      <c r="L14" s="542"/>
      <c r="M14" s="544" t="s">
        <v>183</v>
      </c>
      <c r="N14" s="545"/>
      <c r="O14" s="545"/>
      <c r="P14" s="545"/>
      <c r="Q14" s="545"/>
      <c r="R14" s="545"/>
      <c r="S14" s="544" t="s">
        <v>182</v>
      </c>
      <c r="T14" s="546"/>
      <c r="X14" s="71"/>
      <c r="Y14" s="71"/>
      <c r="Z14" s="71"/>
      <c r="AA14" s="71" t="s">
        <v>184</v>
      </c>
      <c r="AB14" s="71"/>
      <c r="AC14" s="71"/>
      <c r="AD14" s="71"/>
    </row>
    <row r="15" spans="2:31" ht="15" customHeight="1">
      <c r="B15" s="539"/>
      <c r="C15" s="547"/>
      <c r="D15" s="526"/>
      <c r="E15" s="548"/>
      <c r="F15" s="527"/>
      <c r="G15" s="527"/>
      <c r="H15" s="527"/>
      <c r="I15" s="527"/>
      <c r="J15" s="527"/>
      <c r="K15" s="549"/>
      <c r="L15" s="550"/>
      <c r="M15" s="551"/>
      <c r="N15" s="552"/>
      <c r="O15" s="552"/>
      <c r="P15" s="552"/>
      <c r="Q15" s="552"/>
      <c r="R15" s="553"/>
      <c r="S15" s="554"/>
      <c r="T15" s="555"/>
    </row>
    <row r="16" spans="2:31" ht="15" customHeight="1">
      <c r="B16" s="539"/>
      <c r="C16" s="556" t="s">
        <v>185</v>
      </c>
      <c r="D16" s="530"/>
      <c r="E16" s="530"/>
      <c r="F16" s="530"/>
      <c r="G16" s="530"/>
      <c r="H16" s="530"/>
      <c r="I16" s="530"/>
      <c r="J16" s="530"/>
      <c r="K16" s="530"/>
      <c r="L16" s="530"/>
      <c r="M16" s="530"/>
      <c r="N16" s="530"/>
      <c r="O16" s="529" t="s">
        <v>5</v>
      </c>
      <c r="P16" s="557"/>
      <c r="Q16" s="529" t="s">
        <v>186</v>
      </c>
      <c r="R16" s="557"/>
      <c r="S16" s="530" t="s">
        <v>187</v>
      </c>
      <c r="T16" s="531"/>
    </row>
    <row r="17" spans="2:30" ht="15" customHeight="1">
      <c r="B17" s="539"/>
      <c r="C17" s="558"/>
      <c r="D17" s="559"/>
      <c r="E17" s="559"/>
      <c r="F17" s="559"/>
      <c r="G17" s="559"/>
      <c r="H17" s="559"/>
      <c r="I17" s="559"/>
      <c r="J17" s="559"/>
      <c r="K17" s="559"/>
      <c r="L17" s="559"/>
      <c r="M17" s="559"/>
      <c r="N17" s="559"/>
      <c r="O17" s="525"/>
      <c r="P17" s="526"/>
      <c r="Q17" s="525"/>
      <c r="R17" s="526"/>
      <c r="S17" s="527"/>
      <c r="T17" s="528"/>
    </row>
    <row r="18" spans="2:30" ht="15" customHeight="1">
      <c r="B18" s="539"/>
      <c r="C18" s="558"/>
      <c r="D18" s="559"/>
      <c r="E18" s="559"/>
      <c r="F18" s="559"/>
      <c r="G18" s="559"/>
      <c r="H18" s="559"/>
      <c r="I18" s="559"/>
      <c r="J18" s="559"/>
      <c r="K18" s="559"/>
      <c r="L18" s="559"/>
      <c r="M18" s="559"/>
      <c r="N18" s="559"/>
      <c r="O18" s="529" t="s">
        <v>188</v>
      </c>
      <c r="P18" s="530"/>
      <c r="Q18" s="530"/>
      <c r="R18" s="530"/>
      <c r="S18" s="530"/>
      <c r="T18" s="531"/>
    </row>
    <row r="19" spans="2:30" ht="15" customHeight="1">
      <c r="B19" s="539"/>
      <c r="C19" s="558"/>
      <c r="D19" s="559"/>
      <c r="E19" s="559"/>
      <c r="F19" s="559"/>
      <c r="G19" s="559"/>
      <c r="H19" s="559"/>
      <c r="I19" s="559"/>
      <c r="J19" s="559"/>
      <c r="K19" s="559"/>
      <c r="L19" s="559"/>
      <c r="M19" s="559"/>
      <c r="N19" s="559"/>
      <c r="O19" s="532"/>
      <c r="P19" s="533"/>
      <c r="Q19" s="533"/>
      <c r="R19" s="533"/>
      <c r="S19" s="533"/>
      <c r="T19" s="534"/>
    </row>
    <row r="20" spans="2:30" ht="15" customHeight="1">
      <c r="B20" s="539"/>
      <c r="C20" s="558"/>
      <c r="D20" s="559"/>
      <c r="E20" s="559"/>
      <c r="F20" s="559"/>
      <c r="G20" s="559"/>
      <c r="H20" s="559"/>
      <c r="I20" s="559"/>
      <c r="J20" s="559"/>
      <c r="K20" s="559"/>
      <c r="L20" s="559"/>
      <c r="M20" s="559"/>
      <c r="N20" s="559"/>
      <c r="O20" s="532"/>
      <c r="P20" s="533"/>
      <c r="Q20" s="533"/>
      <c r="R20" s="533"/>
      <c r="S20" s="533"/>
      <c r="T20" s="534"/>
    </row>
    <row r="21" spans="2:30" ht="15" customHeight="1">
      <c r="B21" s="539"/>
      <c r="C21" s="558"/>
      <c r="D21" s="559"/>
      <c r="E21" s="559"/>
      <c r="F21" s="559"/>
      <c r="G21" s="559"/>
      <c r="H21" s="559"/>
      <c r="I21" s="559"/>
      <c r="J21" s="559"/>
      <c r="K21" s="559"/>
      <c r="L21" s="559"/>
      <c r="M21" s="559"/>
      <c r="N21" s="559"/>
      <c r="O21" s="532"/>
      <c r="P21" s="533"/>
      <c r="Q21" s="533"/>
      <c r="R21" s="533"/>
      <c r="S21" s="533"/>
      <c r="T21" s="534"/>
    </row>
    <row r="22" spans="2:30" ht="15" customHeight="1">
      <c r="B22" s="539"/>
      <c r="C22" s="560"/>
      <c r="D22" s="561"/>
      <c r="E22" s="561"/>
      <c r="F22" s="561"/>
      <c r="G22" s="561"/>
      <c r="H22" s="561"/>
      <c r="I22" s="561"/>
      <c r="J22" s="561"/>
      <c r="K22" s="561"/>
      <c r="L22" s="561"/>
      <c r="M22" s="561"/>
      <c r="N22" s="561"/>
      <c r="O22" s="535" t="str">
        <f>IF(Q17=$AD$2,$AE$2,IF(Q17=$AD$3,$AE$3,IF(Q17=$AD$4,$AE$4,IF(Q17=$AD$5,$AE$5," "))))</f>
        <v xml:space="preserve"> </v>
      </c>
      <c r="P22" s="536"/>
      <c r="Q22" s="536"/>
      <c r="R22" s="536"/>
      <c r="S22" s="536"/>
      <c r="T22" s="537"/>
    </row>
    <row r="23" spans="2:30" ht="15" customHeight="1">
      <c r="B23" s="539"/>
      <c r="C23" s="509" t="s">
        <v>189</v>
      </c>
      <c r="D23" s="509"/>
      <c r="E23" s="509"/>
      <c r="F23" s="509"/>
      <c r="G23" s="509"/>
      <c r="H23" s="509"/>
      <c r="I23" s="509"/>
      <c r="J23" s="509"/>
      <c r="K23" s="509"/>
      <c r="L23" s="509"/>
      <c r="M23" s="509"/>
      <c r="N23" s="509"/>
      <c r="O23" s="509"/>
      <c r="P23" s="510"/>
      <c r="Q23" s="511" t="s">
        <v>190</v>
      </c>
      <c r="R23" s="509"/>
      <c r="S23" s="509"/>
      <c r="T23" s="512"/>
    </row>
    <row r="24" spans="2:30" ht="15" customHeight="1">
      <c r="B24" s="539"/>
      <c r="C24" s="513"/>
      <c r="D24" s="514"/>
      <c r="E24" s="514"/>
      <c r="F24" s="514"/>
      <c r="G24" s="514"/>
      <c r="H24" s="514"/>
      <c r="I24" s="514"/>
      <c r="J24" s="514"/>
      <c r="K24" s="514"/>
      <c r="L24" s="514"/>
      <c r="M24" s="514"/>
      <c r="N24" s="514"/>
      <c r="O24" s="514"/>
      <c r="P24" s="515"/>
      <c r="Q24" s="519"/>
      <c r="R24" s="520"/>
      <c r="S24" s="520"/>
      <c r="T24" s="521"/>
    </row>
    <row r="25" spans="2:30" ht="15" customHeight="1">
      <c r="B25" s="540"/>
      <c r="C25" s="516"/>
      <c r="D25" s="517"/>
      <c r="E25" s="517"/>
      <c r="F25" s="517"/>
      <c r="G25" s="517"/>
      <c r="H25" s="517"/>
      <c r="I25" s="517"/>
      <c r="J25" s="517"/>
      <c r="K25" s="517"/>
      <c r="L25" s="517"/>
      <c r="M25" s="517"/>
      <c r="N25" s="517"/>
      <c r="O25" s="517"/>
      <c r="P25" s="518"/>
      <c r="Q25" s="522"/>
      <c r="R25" s="523"/>
      <c r="S25" s="523"/>
      <c r="T25" s="524"/>
    </row>
    <row r="26" spans="2:30" ht="15" customHeight="1">
      <c r="B26" s="78"/>
      <c r="C26" s="78"/>
      <c r="D26" s="78"/>
      <c r="E26" s="78"/>
      <c r="F26" s="78"/>
      <c r="G26" s="78"/>
      <c r="H26" s="78"/>
      <c r="I26" s="78"/>
      <c r="J26" s="78"/>
      <c r="K26" s="78"/>
      <c r="L26" s="78"/>
      <c r="M26" s="78"/>
      <c r="N26" s="78"/>
      <c r="O26" s="78"/>
      <c r="P26" s="78"/>
      <c r="Q26" s="78"/>
      <c r="R26" s="78"/>
      <c r="S26" s="78"/>
      <c r="T26" s="78"/>
    </row>
    <row r="27" spans="2:30" ht="15" customHeight="1">
      <c r="B27" s="538">
        <v>2</v>
      </c>
      <c r="C27" s="541" t="s">
        <v>209</v>
      </c>
      <c r="D27" s="542"/>
      <c r="E27" s="543" t="s">
        <v>181</v>
      </c>
      <c r="F27" s="541"/>
      <c r="G27" s="541"/>
      <c r="H27" s="541"/>
      <c r="I27" s="541"/>
      <c r="J27" s="541"/>
      <c r="K27" s="543" t="s">
        <v>182</v>
      </c>
      <c r="L27" s="542"/>
      <c r="M27" s="544" t="s">
        <v>183</v>
      </c>
      <c r="N27" s="545"/>
      <c r="O27" s="545"/>
      <c r="P27" s="545"/>
      <c r="Q27" s="545"/>
      <c r="R27" s="545"/>
      <c r="S27" s="544" t="s">
        <v>182</v>
      </c>
      <c r="T27" s="546"/>
      <c r="X27" s="71"/>
      <c r="Y27" s="71"/>
      <c r="Z27" s="71"/>
      <c r="AA27" s="71" t="s">
        <v>184</v>
      </c>
      <c r="AB27" s="71"/>
      <c r="AC27" s="71"/>
      <c r="AD27" s="71"/>
    </row>
    <row r="28" spans="2:30" ht="15" customHeight="1">
      <c r="B28" s="539"/>
      <c r="C28" s="547"/>
      <c r="D28" s="526"/>
      <c r="E28" s="548"/>
      <c r="F28" s="527"/>
      <c r="G28" s="527"/>
      <c r="H28" s="527"/>
      <c r="I28" s="527"/>
      <c r="J28" s="527"/>
      <c r="K28" s="549"/>
      <c r="L28" s="550"/>
      <c r="M28" s="551"/>
      <c r="N28" s="552"/>
      <c r="O28" s="552"/>
      <c r="P28" s="552"/>
      <c r="Q28" s="552"/>
      <c r="R28" s="553"/>
      <c r="S28" s="554"/>
      <c r="T28" s="555"/>
    </row>
    <row r="29" spans="2:30" ht="15" customHeight="1">
      <c r="B29" s="539"/>
      <c r="C29" s="556" t="s">
        <v>185</v>
      </c>
      <c r="D29" s="530"/>
      <c r="E29" s="530"/>
      <c r="F29" s="530"/>
      <c r="G29" s="530"/>
      <c r="H29" s="530"/>
      <c r="I29" s="530"/>
      <c r="J29" s="530"/>
      <c r="K29" s="530"/>
      <c r="L29" s="530"/>
      <c r="M29" s="530"/>
      <c r="N29" s="530"/>
      <c r="O29" s="529" t="s">
        <v>5</v>
      </c>
      <c r="P29" s="557"/>
      <c r="Q29" s="529" t="s">
        <v>186</v>
      </c>
      <c r="R29" s="557"/>
      <c r="S29" s="530" t="s">
        <v>187</v>
      </c>
      <c r="T29" s="531"/>
    </row>
    <row r="30" spans="2:30" ht="15" customHeight="1">
      <c r="B30" s="539"/>
      <c r="C30" s="558"/>
      <c r="D30" s="559"/>
      <c r="E30" s="559"/>
      <c r="F30" s="559"/>
      <c r="G30" s="559"/>
      <c r="H30" s="559"/>
      <c r="I30" s="559"/>
      <c r="J30" s="559"/>
      <c r="K30" s="559"/>
      <c r="L30" s="559"/>
      <c r="M30" s="559"/>
      <c r="N30" s="559"/>
      <c r="O30" s="525"/>
      <c r="P30" s="526"/>
      <c r="Q30" s="525"/>
      <c r="R30" s="526"/>
      <c r="S30" s="527"/>
      <c r="T30" s="528"/>
    </row>
    <row r="31" spans="2:30" ht="15" customHeight="1">
      <c r="B31" s="539"/>
      <c r="C31" s="558"/>
      <c r="D31" s="559"/>
      <c r="E31" s="559"/>
      <c r="F31" s="559"/>
      <c r="G31" s="559"/>
      <c r="H31" s="559"/>
      <c r="I31" s="559"/>
      <c r="J31" s="559"/>
      <c r="K31" s="559"/>
      <c r="L31" s="559"/>
      <c r="M31" s="559"/>
      <c r="N31" s="559"/>
      <c r="O31" s="529" t="s">
        <v>188</v>
      </c>
      <c r="P31" s="530"/>
      <c r="Q31" s="530"/>
      <c r="R31" s="530"/>
      <c r="S31" s="530"/>
      <c r="T31" s="531"/>
    </row>
    <row r="32" spans="2:30" ht="15" customHeight="1">
      <c r="B32" s="539"/>
      <c r="C32" s="558"/>
      <c r="D32" s="559"/>
      <c r="E32" s="559"/>
      <c r="F32" s="559"/>
      <c r="G32" s="559"/>
      <c r="H32" s="559"/>
      <c r="I32" s="559"/>
      <c r="J32" s="559"/>
      <c r="K32" s="559"/>
      <c r="L32" s="559"/>
      <c r="M32" s="559"/>
      <c r="N32" s="559"/>
      <c r="O32" s="532"/>
      <c r="P32" s="533"/>
      <c r="Q32" s="533"/>
      <c r="R32" s="533"/>
      <c r="S32" s="533"/>
      <c r="T32" s="534"/>
    </row>
    <row r="33" spans="2:30" ht="15" customHeight="1">
      <c r="B33" s="539"/>
      <c r="C33" s="558"/>
      <c r="D33" s="559"/>
      <c r="E33" s="559"/>
      <c r="F33" s="559"/>
      <c r="G33" s="559"/>
      <c r="H33" s="559"/>
      <c r="I33" s="559"/>
      <c r="J33" s="559"/>
      <c r="K33" s="559"/>
      <c r="L33" s="559"/>
      <c r="M33" s="559"/>
      <c r="N33" s="559"/>
      <c r="O33" s="532"/>
      <c r="P33" s="533"/>
      <c r="Q33" s="533"/>
      <c r="R33" s="533"/>
      <c r="S33" s="533"/>
      <c r="T33" s="534"/>
    </row>
    <row r="34" spans="2:30" ht="15" customHeight="1">
      <c r="B34" s="539"/>
      <c r="C34" s="558"/>
      <c r="D34" s="559"/>
      <c r="E34" s="559"/>
      <c r="F34" s="559"/>
      <c r="G34" s="559"/>
      <c r="H34" s="559"/>
      <c r="I34" s="559"/>
      <c r="J34" s="559"/>
      <c r="K34" s="559"/>
      <c r="L34" s="559"/>
      <c r="M34" s="559"/>
      <c r="N34" s="559"/>
      <c r="O34" s="532"/>
      <c r="P34" s="533"/>
      <c r="Q34" s="533"/>
      <c r="R34" s="533"/>
      <c r="S34" s="533"/>
      <c r="T34" s="534"/>
    </row>
    <row r="35" spans="2:30" ht="15" customHeight="1">
      <c r="B35" s="539"/>
      <c r="C35" s="560"/>
      <c r="D35" s="561"/>
      <c r="E35" s="561"/>
      <c r="F35" s="561"/>
      <c r="G35" s="561"/>
      <c r="H35" s="561"/>
      <c r="I35" s="561"/>
      <c r="J35" s="561"/>
      <c r="K35" s="561"/>
      <c r="L35" s="561"/>
      <c r="M35" s="561"/>
      <c r="N35" s="561"/>
      <c r="O35" s="535" t="str">
        <f>IF(Q30=$AD$2,$AE$2,IF(Q30=$AD$3,$AE$3,IF(Q30=$AD$4,$AE$4,IF(Q30=$AD$5,$AE$5," "))))</f>
        <v xml:space="preserve"> </v>
      </c>
      <c r="P35" s="536"/>
      <c r="Q35" s="536"/>
      <c r="R35" s="536"/>
      <c r="S35" s="536"/>
      <c r="T35" s="537"/>
    </row>
    <row r="36" spans="2:30" ht="15" customHeight="1">
      <c r="B36" s="539"/>
      <c r="C36" s="509" t="s">
        <v>189</v>
      </c>
      <c r="D36" s="509"/>
      <c r="E36" s="509"/>
      <c r="F36" s="509"/>
      <c r="G36" s="509"/>
      <c r="H36" s="509"/>
      <c r="I36" s="509"/>
      <c r="J36" s="509"/>
      <c r="K36" s="509"/>
      <c r="L36" s="509"/>
      <c r="M36" s="509"/>
      <c r="N36" s="509"/>
      <c r="O36" s="509"/>
      <c r="P36" s="510"/>
      <c r="Q36" s="511" t="s">
        <v>190</v>
      </c>
      <c r="R36" s="509"/>
      <c r="S36" s="509"/>
      <c r="T36" s="512"/>
    </row>
    <row r="37" spans="2:30" ht="15" customHeight="1">
      <c r="B37" s="539"/>
      <c r="C37" s="513"/>
      <c r="D37" s="514"/>
      <c r="E37" s="514"/>
      <c r="F37" s="514"/>
      <c r="G37" s="514"/>
      <c r="H37" s="514"/>
      <c r="I37" s="514"/>
      <c r="J37" s="514"/>
      <c r="K37" s="514"/>
      <c r="L37" s="514"/>
      <c r="M37" s="514"/>
      <c r="N37" s="514"/>
      <c r="O37" s="514"/>
      <c r="P37" s="515"/>
      <c r="Q37" s="519"/>
      <c r="R37" s="520"/>
      <c r="S37" s="520"/>
      <c r="T37" s="521"/>
    </row>
    <row r="38" spans="2:30" ht="15" customHeight="1">
      <c r="B38" s="540"/>
      <c r="C38" s="516"/>
      <c r="D38" s="517"/>
      <c r="E38" s="517"/>
      <c r="F38" s="517"/>
      <c r="G38" s="517"/>
      <c r="H38" s="517"/>
      <c r="I38" s="517"/>
      <c r="J38" s="517"/>
      <c r="K38" s="517"/>
      <c r="L38" s="517"/>
      <c r="M38" s="517"/>
      <c r="N38" s="517"/>
      <c r="O38" s="517"/>
      <c r="P38" s="518"/>
      <c r="Q38" s="522"/>
      <c r="R38" s="523"/>
      <c r="S38" s="523"/>
      <c r="T38" s="524"/>
    </row>
    <row r="39" spans="2:30" ht="15" customHeight="1">
      <c r="B39" s="78"/>
      <c r="C39" s="78"/>
      <c r="D39" s="78"/>
      <c r="E39" s="78"/>
      <c r="F39" s="78"/>
      <c r="G39" s="78"/>
      <c r="H39" s="78"/>
      <c r="I39" s="78"/>
      <c r="J39" s="78"/>
      <c r="K39" s="78"/>
      <c r="L39" s="78"/>
      <c r="M39" s="78"/>
      <c r="N39" s="78"/>
      <c r="O39" s="78"/>
      <c r="P39" s="78"/>
      <c r="Q39" s="78"/>
      <c r="R39" s="78"/>
      <c r="S39" s="78"/>
      <c r="T39" s="78"/>
    </row>
    <row r="40" spans="2:30" ht="15" customHeight="1">
      <c r="B40" s="562">
        <f>1+B27</f>
        <v>3</v>
      </c>
      <c r="C40" s="541" t="s">
        <v>209</v>
      </c>
      <c r="D40" s="542"/>
      <c r="E40" s="543" t="s">
        <v>181</v>
      </c>
      <c r="F40" s="541"/>
      <c r="G40" s="541"/>
      <c r="H40" s="541"/>
      <c r="I40" s="541"/>
      <c r="J40" s="541"/>
      <c r="K40" s="543" t="s">
        <v>182</v>
      </c>
      <c r="L40" s="542"/>
      <c r="M40" s="544" t="s">
        <v>183</v>
      </c>
      <c r="N40" s="545"/>
      <c r="O40" s="545"/>
      <c r="P40" s="545"/>
      <c r="Q40" s="545"/>
      <c r="R40" s="545"/>
      <c r="S40" s="544" t="s">
        <v>182</v>
      </c>
      <c r="T40" s="546"/>
      <c r="X40" s="71"/>
      <c r="Y40" s="71"/>
      <c r="Z40" s="71"/>
      <c r="AA40" s="71" t="s">
        <v>184</v>
      </c>
      <c r="AB40" s="71"/>
      <c r="AC40" s="71"/>
      <c r="AD40" s="71"/>
    </row>
    <row r="41" spans="2:30" ht="15" customHeight="1">
      <c r="B41" s="563"/>
      <c r="C41" s="547"/>
      <c r="D41" s="526"/>
      <c r="E41" s="548"/>
      <c r="F41" s="527"/>
      <c r="G41" s="527"/>
      <c r="H41" s="527"/>
      <c r="I41" s="527"/>
      <c r="J41" s="527"/>
      <c r="K41" s="549"/>
      <c r="L41" s="550"/>
      <c r="M41" s="551"/>
      <c r="N41" s="552"/>
      <c r="O41" s="552"/>
      <c r="P41" s="552"/>
      <c r="Q41" s="552"/>
      <c r="R41" s="553"/>
      <c r="S41" s="554"/>
      <c r="T41" s="555"/>
    </row>
    <row r="42" spans="2:30" ht="15" customHeight="1">
      <c r="B42" s="563"/>
      <c r="C42" s="556" t="s">
        <v>185</v>
      </c>
      <c r="D42" s="530"/>
      <c r="E42" s="530"/>
      <c r="F42" s="530"/>
      <c r="G42" s="530"/>
      <c r="H42" s="530"/>
      <c r="I42" s="530"/>
      <c r="J42" s="530"/>
      <c r="K42" s="530"/>
      <c r="L42" s="530"/>
      <c r="M42" s="530"/>
      <c r="N42" s="530"/>
      <c r="O42" s="529" t="s">
        <v>5</v>
      </c>
      <c r="P42" s="557"/>
      <c r="Q42" s="529" t="s">
        <v>186</v>
      </c>
      <c r="R42" s="557"/>
      <c r="S42" s="530" t="s">
        <v>187</v>
      </c>
      <c r="T42" s="531"/>
    </row>
    <row r="43" spans="2:30" ht="15" customHeight="1">
      <c r="B43" s="563"/>
      <c r="C43" s="558"/>
      <c r="D43" s="559"/>
      <c r="E43" s="559"/>
      <c r="F43" s="559"/>
      <c r="G43" s="559"/>
      <c r="H43" s="559"/>
      <c r="I43" s="559"/>
      <c r="J43" s="559"/>
      <c r="K43" s="559"/>
      <c r="L43" s="559"/>
      <c r="M43" s="559"/>
      <c r="N43" s="559"/>
      <c r="O43" s="525"/>
      <c r="P43" s="526"/>
      <c r="Q43" s="525"/>
      <c r="R43" s="526"/>
      <c r="S43" s="527"/>
      <c r="T43" s="528"/>
    </row>
    <row r="44" spans="2:30" ht="15" customHeight="1">
      <c r="B44" s="563"/>
      <c r="C44" s="558"/>
      <c r="D44" s="559"/>
      <c r="E44" s="559"/>
      <c r="F44" s="559"/>
      <c r="G44" s="559"/>
      <c r="H44" s="559"/>
      <c r="I44" s="559"/>
      <c r="J44" s="559"/>
      <c r="K44" s="559"/>
      <c r="L44" s="559"/>
      <c r="M44" s="559"/>
      <c r="N44" s="559"/>
      <c r="O44" s="529" t="s">
        <v>188</v>
      </c>
      <c r="P44" s="530"/>
      <c r="Q44" s="530"/>
      <c r="R44" s="530"/>
      <c r="S44" s="530"/>
      <c r="T44" s="531"/>
    </row>
    <row r="45" spans="2:30" ht="15" customHeight="1">
      <c r="B45" s="563"/>
      <c r="C45" s="558"/>
      <c r="D45" s="559"/>
      <c r="E45" s="559"/>
      <c r="F45" s="559"/>
      <c r="G45" s="559"/>
      <c r="H45" s="559"/>
      <c r="I45" s="559"/>
      <c r="J45" s="559"/>
      <c r="K45" s="559"/>
      <c r="L45" s="559"/>
      <c r="M45" s="559"/>
      <c r="N45" s="559"/>
      <c r="O45" s="532"/>
      <c r="P45" s="533"/>
      <c r="Q45" s="533"/>
      <c r="R45" s="533"/>
      <c r="S45" s="533"/>
      <c r="T45" s="534"/>
    </row>
    <row r="46" spans="2:30" ht="15" customHeight="1">
      <c r="B46" s="563"/>
      <c r="C46" s="558"/>
      <c r="D46" s="559"/>
      <c r="E46" s="559"/>
      <c r="F46" s="559"/>
      <c r="G46" s="559"/>
      <c r="H46" s="559"/>
      <c r="I46" s="559"/>
      <c r="J46" s="559"/>
      <c r="K46" s="559"/>
      <c r="L46" s="559"/>
      <c r="M46" s="559"/>
      <c r="N46" s="559"/>
      <c r="O46" s="532"/>
      <c r="P46" s="533"/>
      <c r="Q46" s="533"/>
      <c r="R46" s="533"/>
      <c r="S46" s="533"/>
      <c r="T46" s="534"/>
    </row>
    <row r="47" spans="2:30" ht="15" customHeight="1">
      <c r="B47" s="563"/>
      <c r="C47" s="558"/>
      <c r="D47" s="559"/>
      <c r="E47" s="559"/>
      <c r="F47" s="559"/>
      <c r="G47" s="559"/>
      <c r="H47" s="559"/>
      <c r="I47" s="559"/>
      <c r="J47" s="559"/>
      <c r="K47" s="559"/>
      <c r="L47" s="559"/>
      <c r="M47" s="559"/>
      <c r="N47" s="559"/>
      <c r="O47" s="532"/>
      <c r="P47" s="533"/>
      <c r="Q47" s="533"/>
      <c r="R47" s="533"/>
      <c r="S47" s="533"/>
      <c r="T47" s="534"/>
    </row>
    <row r="48" spans="2:30" ht="15" customHeight="1">
      <c r="B48" s="563"/>
      <c r="C48" s="560"/>
      <c r="D48" s="561"/>
      <c r="E48" s="561"/>
      <c r="F48" s="561"/>
      <c r="G48" s="561"/>
      <c r="H48" s="561"/>
      <c r="I48" s="561"/>
      <c r="J48" s="561"/>
      <c r="K48" s="561"/>
      <c r="L48" s="561"/>
      <c r="M48" s="561"/>
      <c r="N48" s="561"/>
      <c r="O48" s="535" t="str">
        <f>IF(Q43=$AD$2,$AE$2,IF(Q43=$AD$3,$AE$3,IF(Q43=$AD$4,$AE$4,IF(Q43=$AD$5,$AE$5," "))))</f>
        <v xml:space="preserve"> </v>
      </c>
      <c r="P48" s="536"/>
      <c r="Q48" s="536"/>
      <c r="R48" s="536"/>
      <c r="S48" s="536"/>
      <c r="T48" s="537"/>
    </row>
    <row r="49" spans="2:30" ht="15" customHeight="1">
      <c r="B49" s="563"/>
      <c r="C49" s="509" t="s">
        <v>189</v>
      </c>
      <c r="D49" s="509"/>
      <c r="E49" s="509"/>
      <c r="F49" s="509"/>
      <c r="G49" s="509"/>
      <c r="H49" s="509"/>
      <c r="I49" s="509"/>
      <c r="J49" s="509"/>
      <c r="K49" s="509"/>
      <c r="L49" s="509"/>
      <c r="M49" s="509"/>
      <c r="N49" s="509"/>
      <c r="O49" s="509"/>
      <c r="P49" s="510"/>
      <c r="Q49" s="511" t="s">
        <v>190</v>
      </c>
      <c r="R49" s="509"/>
      <c r="S49" s="509"/>
      <c r="T49" s="512"/>
    </row>
    <row r="50" spans="2:30" ht="15" customHeight="1">
      <c r="B50" s="563"/>
      <c r="C50" s="513"/>
      <c r="D50" s="514"/>
      <c r="E50" s="514"/>
      <c r="F50" s="514"/>
      <c r="G50" s="514"/>
      <c r="H50" s="514"/>
      <c r="I50" s="514"/>
      <c r="J50" s="514"/>
      <c r="K50" s="514"/>
      <c r="L50" s="514"/>
      <c r="M50" s="514"/>
      <c r="N50" s="514"/>
      <c r="O50" s="514"/>
      <c r="P50" s="515"/>
      <c r="Q50" s="519"/>
      <c r="R50" s="520"/>
      <c r="S50" s="520"/>
      <c r="T50" s="521"/>
    </row>
    <row r="51" spans="2:30" ht="15" customHeight="1">
      <c r="B51" s="564"/>
      <c r="C51" s="516"/>
      <c r="D51" s="517"/>
      <c r="E51" s="517"/>
      <c r="F51" s="517"/>
      <c r="G51" s="517"/>
      <c r="H51" s="517"/>
      <c r="I51" s="517"/>
      <c r="J51" s="517"/>
      <c r="K51" s="517"/>
      <c r="L51" s="517"/>
      <c r="M51" s="517"/>
      <c r="N51" s="517"/>
      <c r="O51" s="517"/>
      <c r="P51" s="518"/>
      <c r="Q51" s="522"/>
      <c r="R51" s="523"/>
      <c r="S51" s="523"/>
      <c r="T51" s="524"/>
    </row>
    <row r="52" spans="2:30" ht="15" customHeight="1">
      <c r="B52" s="78"/>
      <c r="C52" s="78"/>
      <c r="D52" s="78"/>
      <c r="E52" s="78"/>
      <c r="F52" s="78"/>
      <c r="G52" s="78"/>
      <c r="H52" s="78"/>
      <c r="I52" s="78"/>
      <c r="J52" s="78"/>
      <c r="K52" s="78"/>
      <c r="L52" s="78"/>
      <c r="M52" s="78"/>
      <c r="N52" s="78"/>
      <c r="O52" s="78"/>
      <c r="P52" s="78"/>
      <c r="Q52" s="78"/>
      <c r="R52" s="78"/>
      <c r="S52" s="78"/>
      <c r="T52" s="78"/>
    </row>
    <row r="53" spans="2:30" ht="15" customHeight="1">
      <c r="B53" s="562">
        <f>1+B40</f>
        <v>4</v>
      </c>
      <c r="C53" s="541" t="s">
        <v>209</v>
      </c>
      <c r="D53" s="542"/>
      <c r="E53" s="543" t="s">
        <v>181</v>
      </c>
      <c r="F53" s="541"/>
      <c r="G53" s="541"/>
      <c r="H53" s="541"/>
      <c r="I53" s="541"/>
      <c r="J53" s="541"/>
      <c r="K53" s="543" t="s">
        <v>182</v>
      </c>
      <c r="L53" s="542"/>
      <c r="M53" s="544" t="s">
        <v>183</v>
      </c>
      <c r="N53" s="545"/>
      <c r="O53" s="545"/>
      <c r="P53" s="545"/>
      <c r="Q53" s="545"/>
      <c r="R53" s="545"/>
      <c r="S53" s="544" t="s">
        <v>182</v>
      </c>
      <c r="T53" s="546"/>
      <c r="X53" s="71"/>
      <c r="Y53" s="71"/>
      <c r="Z53" s="71"/>
      <c r="AA53" s="71" t="s">
        <v>184</v>
      </c>
      <c r="AB53" s="71"/>
      <c r="AC53" s="71"/>
      <c r="AD53" s="71"/>
    </row>
    <row r="54" spans="2:30" ht="15" customHeight="1">
      <c r="B54" s="563"/>
      <c r="C54" s="547"/>
      <c r="D54" s="526"/>
      <c r="E54" s="548"/>
      <c r="F54" s="527"/>
      <c r="G54" s="527"/>
      <c r="H54" s="527"/>
      <c r="I54" s="527"/>
      <c r="J54" s="527"/>
      <c r="K54" s="549"/>
      <c r="L54" s="550"/>
      <c r="M54" s="551"/>
      <c r="N54" s="552"/>
      <c r="O54" s="552"/>
      <c r="P54" s="552"/>
      <c r="Q54" s="552"/>
      <c r="R54" s="553"/>
      <c r="S54" s="554"/>
      <c r="T54" s="555"/>
    </row>
    <row r="55" spans="2:30" ht="15" customHeight="1">
      <c r="B55" s="563"/>
      <c r="C55" s="556" t="s">
        <v>185</v>
      </c>
      <c r="D55" s="530"/>
      <c r="E55" s="530"/>
      <c r="F55" s="530"/>
      <c r="G55" s="530"/>
      <c r="H55" s="530"/>
      <c r="I55" s="530"/>
      <c r="J55" s="530"/>
      <c r="K55" s="530"/>
      <c r="L55" s="530"/>
      <c r="M55" s="530"/>
      <c r="N55" s="530"/>
      <c r="O55" s="529" t="s">
        <v>5</v>
      </c>
      <c r="P55" s="557"/>
      <c r="Q55" s="529" t="s">
        <v>186</v>
      </c>
      <c r="R55" s="557"/>
      <c r="S55" s="530" t="s">
        <v>187</v>
      </c>
      <c r="T55" s="531"/>
    </row>
    <row r="56" spans="2:30" ht="15" customHeight="1">
      <c r="B56" s="563"/>
      <c r="C56" s="558"/>
      <c r="D56" s="559"/>
      <c r="E56" s="559"/>
      <c r="F56" s="559"/>
      <c r="G56" s="559"/>
      <c r="H56" s="559"/>
      <c r="I56" s="559"/>
      <c r="J56" s="559"/>
      <c r="K56" s="559"/>
      <c r="L56" s="559"/>
      <c r="M56" s="559"/>
      <c r="N56" s="559"/>
      <c r="O56" s="525"/>
      <c r="P56" s="526"/>
      <c r="Q56" s="525"/>
      <c r="R56" s="526"/>
      <c r="S56" s="527"/>
      <c r="T56" s="528"/>
    </row>
    <row r="57" spans="2:30" ht="15" customHeight="1">
      <c r="B57" s="563"/>
      <c r="C57" s="558"/>
      <c r="D57" s="559"/>
      <c r="E57" s="559"/>
      <c r="F57" s="559"/>
      <c r="G57" s="559"/>
      <c r="H57" s="559"/>
      <c r="I57" s="559"/>
      <c r="J57" s="559"/>
      <c r="K57" s="559"/>
      <c r="L57" s="559"/>
      <c r="M57" s="559"/>
      <c r="N57" s="559"/>
      <c r="O57" s="529" t="s">
        <v>188</v>
      </c>
      <c r="P57" s="530"/>
      <c r="Q57" s="530"/>
      <c r="R57" s="530"/>
      <c r="S57" s="530"/>
      <c r="T57" s="531"/>
    </row>
    <row r="58" spans="2:30" ht="15" customHeight="1">
      <c r="B58" s="563"/>
      <c r="C58" s="558"/>
      <c r="D58" s="559"/>
      <c r="E58" s="559"/>
      <c r="F58" s="559"/>
      <c r="G58" s="559"/>
      <c r="H58" s="559"/>
      <c r="I58" s="559"/>
      <c r="J58" s="559"/>
      <c r="K58" s="559"/>
      <c r="L58" s="559"/>
      <c r="M58" s="559"/>
      <c r="N58" s="559"/>
      <c r="O58" s="532"/>
      <c r="P58" s="533"/>
      <c r="Q58" s="533"/>
      <c r="R58" s="533"/>
      <c r="S58" s="533"/>
      <c r="T58" s="534"/>
    </row>
    <row r="59" spans="2:30" ht="15" customHeight="1">
      <c r="B59" s="563"/>
      <c r="C59" s="558"/>
      <c r="D59" s="559"/>
      <c r="E59" s="559"/>
      <c r="F59" s="559"/>
      <c r="G59" s="559"/>
      <c r="H59" s="559"/>
      <c r="I59" s="559"/>
      <c r="J59" s="559"/>
      <c r="K59" s="559"/>
      <c r="L59" s="559"/>
      <c r="M59" s="559"/>
      <c r="N59" s="559"/>
      <c r="O59" s="532"/>
      <c r="P59" s="533"/>
      <c r="Q59" s="533"/>
      <c r="R59" s="533"/>
      <c r="S59" s="533"/>
      <c r="T59" s="534"/>
    </row>
    <row r="60" spans="2:30" ht="15" customHeight="1">
      <c r="B60" s="563"/>
      <c r="C60" s="558"/>
      <c r="D60" s="559"/>
      <c r="E60" s="559"/>
      <c r="F60" s="559"/>
      <c r="G60" s="559"/>
      <c r="H60" s="559"/>
      <c r="I60" s="559"/>
      <c r="J60" s="559"/>
      <c r="K60" s="559"/>
      <c r="L60" s="559"/>
      <c r="M60" s="559"/>
      <c r="N60" s="559"/>
      <c r="O60" s="532"/>
      <c r="P60" s="533"/>
      <c r="Q60" s="533"/>
      <c r="R60" s="533"/>
      <c r="S60" s="533"/>
      <c r="T60" s="534"/>
    </row>
    <row r="61" spans="2:30" ht="15" customHeight="1">
      <c r="B61" s="563"/>
      <c r="C61" s="560"/>
      <c r="D61" s="561"/>
      <c r="E61" s="561"/>
      <c r="F61" s="561"/>
      <c r="G61" s="561"/>
      <c r="H61" s="561"/>
      <c r="I61" s="561"/>
      <c r="J61" s="561"/>
      <c r="K61" s="561"/>
      <c r="L61" s="561"/>
      <c r="M61" s="561"/>
      <c r="N61" s="561"/>
      <c r="O61" s="535" t="str">
        <f>IF(Q56=$AD$2,$AE$2,IF(Q56=$AD$3,$AE$3,IF(Q56=$AD$4,$AE$4,IF(Q56=$AD$5,$AE$5," "))))</f>
        <v xml:space="preserve"> </v>
      </c>
      <c r="P61" s="536"/>
      <c r="Q61" s="536"/>
      <c r="R61" s="536"/>
      <c r="S61" s="536"/>
      <c r="T61" s="537"/>
    </row>
    <row r="62" spans="2:30" ht="15" customHeight="1">
      <c r="B62" s="563"/>
      <c r="C62" s="509" t="s">
        <v>189</v>
      </c>
      <c r="D62" s="509"/>
      <c r="E62" s="509"/>
      <c r="F62" s="509"/>
      <c r="G62" s="509"/>
      <c r="H62" s="509"/>
      <c r="I62" s="509"/>
      <c r="J62" s="509"/>
      <c r="K62" s="509"/>
      <c r="L62" s="509"/>
      <c r="M62" s="509"/>
      <c r="N62" s="509"/>
      <c r="O62" s="509"/>
      <c r="P62" s="510"/>
      <c r="Q62" s="511" t="s">
        <v>190</v>
      </c>
      <c r="R62" s="509"/>
      <c r="S62" s="509"/>
      <c r="T62" s="512"/>
    </row>
    <row r="63" spans="2:30" ht="15" customHeight="1">
      <c r="B63" s="563"/>
      <c r="C63" s="513"/>
      <c r="D63" s="514"/>
      <c r="E63" s="514"/>
      <c r="F63" s="514"/>
      <c r="G63" s="514"/>
      <c r="H63" s="514"/>
      <c r="I63" s="514"/>
      <c r="J63" s="514"/>
      <c r="K63" s="514"/>
      <c r="L63" s="514"/>
      <c r="M63" s="514"/>
      <c r="N63" s="514"/>
      <c r="O63" s="514"/>
      <c r="P63" s="515"/>
      <c r="Q63" s="519"/>
      <c r="R63" s="520"/>
      <c r="S63" s="520"/>
      <c r="T63" s="521"/>
    </row>
    <row r="64" spans="2:30" ht="15" customHeight="1">
      <c r="B64" s="564"/>
      <c r="C64" s="516"/>
      <c r="D64" s="517"/>
      <c r="E64" s="517"/>
      <c r="F64" s="517"/>
      <c r="G64" s="517"/>
      <c r="H64" s="517"/>
      <c r="I64" s="517"/>
      <c r="J64" s="517"/>
      <c r="K64" s="517"/>
      <c r="L64" s="517"/>
      <c r="M64" s="517"/>
      <c r="N64" s="517"/>
      <c r="O64" s="517"/>
      <c r="P64" s="518"/>
      <c r="Q64" s="522"/>
      <c r="R64" s="523"/>
      <c r="S64" s="523"/>
      <c r="T64" s="524"/>
    </row>
    <row r="65" spans="2:30" ht="15" customHeight="1">
      <c r="B65" s="78"/>
      <c r="C65" s="78"/>
      <c r="D65" s="78"/>
      <c r="E65" s="78"/>
      <c r="F65" s="78"/>
      <c r="G65" s="78"/>
      <c r="H65" s="78"/>
      <c r="I65" s="78"/>
      <c r="J65" s="78"/>
      <c r="K65" s="78"/>
      <c r="L65" s="78"/>
      <c r="M65" s="78"/>
      <c r="N65" s="78"/>
      <c r="O65" s="78"/>
      <c r="P65" s="78"/>
      <c r="Q65" s="78"/>
      <c r="R65" s="78"/>
      <c r="S65" s="78"/>
      <c r="T65" s="78"/>
    </row>
    <row r="66" spans="2:30" ht="15" customHeight="1">
      <c r="B66" s="562">
        <f>1+B53</f>
        <v>5</v>
      </c>
      <c r="C66" s="541" t="s">
        <v>209</v>
      </c>
      <c r="D66" s="542"/>
      <c r="E66" s="543" t="s">
        <v>181</v>
      </c>
      <c r="F66" s="541"/>
      <c r="G66" s="541"/>
      <c r="H66" s="541"/>
      <c r="I66" s="541"/>
      <c r="J66" s="541"/>
      <c r="K66" s="543" t="s">
        <v>182</v>
      </c>
      <c r="L66" s="542"/>
      <c r="M66" s="544" t="s">
        <v>183</v>
      </c>
      <c r="N66" s="545"/>
      <c r="O66" s="545"/>
      <c r="P66" s="545"/>
      <c r="Q66" s="545"/>
      <c r="R66" s="545"/>
      <c r="S66" s="544" t="s">
        <v>182</v>
      </c>
      <c r="T66" s="546"/>
      <c r="X66" s="71"/>
      <c r="Y66" s="71"/>
      <c r="Z66" s="71"/>
      <c r="AA66" s="71" t="s">
        <v>184</v>
      </c>
      <c r="AB66" s="71"/>
      <c r="AC66" s="71"/>
      <c r="AD66" s="71"/>
    </row>
    <row r="67" spans="2:30" ht="15" customHeight="1">
      <c r="B67" s="563"/>
      <c r="C67" s="547"/>
      <c r="D67" s="526"/>
      <c r="E67" s="548"/>
      <c r="F67" s="527"/>
      <c r="G67" s="527"/>
      <c r="H67" s="527"/>
      <c r="I67" s="527"/>
      <c r="J67" s="527"/>
      <c r="K67" s="549"/>
      <c r="L67" s="550"/>
      <c r="M67" s="551"/>
      <c r="N67" s="552"/>
      <c r="O67" s="552"/>
      <c r="P67" s="552"/>
      <c r="Q67" s="552"/>
      <c r="R67" s="553"/>
      <c r="S67" s="554"/>
      <c r="T67" s="555"/>
    </row>
    <row r="68" spans="2:30" ht="15" customHeight="1">
      <c r="B68" s="563"/>
      <c r="C68" s="556" t="s">
        <v>185</v>
      </c>
      <c r="D68" s="530"/>
      <c r="E68" s="530"/>
      <c r="F68" s="530"/>
      <c r="G68" s="530"/>
      <c r="H68" s="530"/>
      <c r="I68" s="530"/>
      <c r="J68" s="530"/>
      <c r="K68" s="530"/>
      <c r="L68" s="530"/>
      <c r="M68" s="530"/>
      <c r="N68" s="530"/>
      <c r="O68" s="529" t="s">
        <v>5</v>
      </c>
      <c r="P68" s="557"/>
      <c r="Q68" s="529" t="s">
        <v>186</v>
      </c>
      <c r="R68" s="557"/>
      <c r="S68" s="530" t="s">
        <v>187</v>
      </c>
      <c r="T68" s="531"/>
    </row>
    <row r="69" spans="2:30" ht="15" customHeight="1">
      <c r="B69" s="563"/>
      <c r="C69" s="558"/>
      <c r="D69" s="559"/>
      <c r="E69" s="559"/>
      <c r="F69" s="559"/>
      <c r="G69" s="559"/>
      <c r="H69" s="559"/>
      <c r="I69" s="559"/>
      <c r="J69" s="559"/>
      <c r="K69" s="559"/>
      <c r="L69" s="559"/>
      <c r="M69" s="559"/>
      <c r="N69" s="559"/>
      <c r="O69" s="525"/>
      <c r="P69" s="526"/>
      <c r="Q69" s="525"/>
      <c r="R69" s="526"/>
      <c r="S69" s="527"/>
      <c r="T69" s="528"/>
    </row>
    <row r="70" spans="2:30" ht="15" customHeight="1">
      <c r="B70" s="563"/>
      <c r="C70" s="558"/>
      <c r="D70" s="559"/>
      <c r="E70" s="559"/>
      <c r="F70" s="559"/>
      <c r="G70" s="559"/>
      <c r="H70" s="559"/>
      <c r="I70" s="559"/>
      <c r="J70" s="559"/>
      <c r="K70" s="559"/>
      <c r="L70" s="559"/>
      <c r="M70" s="559"/>
      <c r="N70" s="559"/>
      <c r="O70" s="529" t="s">
        <v>188</v>
      </c>
      <c r="P70" s="530"/>
      <c r="Q70" s="530"/>
      <c r="R70" s="530"/>
      <c r="S70" s="530"/>
      <c r="T70" s="531"/>
    </row>
    <row r="71" spans="2:30" ht="15" customHeight="1">
      <c r="B71" s="563"/>
      <c r="C71" s="558"/>
      <c r="D71" s="559"/>
      <c r="E71" s="559"/>
      <c r="F71" s="559"/>
      <c r="G71" s="559"/>
      <c r="H71" s="559"/>
      <c r="I71" s="559"/>
      <c r="J71" s="559"/>
      <c r="K71" s="559"/>
      <c r="L71" s="559"/>
      <c r="M71" s="559"/>
      <c r="N71" s="559"/>
      <c r="O71" s="532"/>
      <c r="P71" s="533"/>
      <c r="Q71" s="533"/>
      <c r="R71" s="533"/>
      <c r="S71" s="533"/>
      <c r="T71" s="534"/>
    </row>
    <row r="72" spans="2:30" ht="15" customHeight="1">
      <c r="B72" s="563"/>
      <c r="C72" s="558"/>
      <c r="D72" s="559"/>
      <c r="E72" s="559"/>
      <c r="F72" s="559"/>
      <c r="G72" s="559"/>
      <c r="H72" s="559"/>
      <c r="I72" s="559"/>
      <c r="J72" s="559"/>
      <c r="K72" s="559"/>
      <c r="L72" s="559"/>
      <c r="M72" s="559"/>
      <c r="N72" s="559"/>
      <c r="O72" s="532"/>
      <c r="P72" s="533"/>
      <c r="Q72" s="533"/>
      <c r="R72" s="533"/>
      <c r="S72" s="533"/>
      <c r="T72" s="534"/>
    </row>
    <row r="73" spans="2:30" ht="15" customHeight="1">
      <c r="B73" s="563"/>
      <c r="C73" s="558"/>
      <c r="D73" s="559"/>
      <c r="E73" s="559"/>
      <c r="F73" s="559"/>
      <c r="G73" s="559"/>
      <c r="H73" s="559"/>
      <c r="I73" s="559"/>
      <c r="J73" s="559"/>
      <c r="K73" s="559"/>
      <c r="L73" s="559"/>
      <c r="M73" s="559"/>
      <c r="N73" s="559"/>
      <c r="O73" s="532"/>
      <c r="P73" s="533"/>
      <c r="Q73" s="533"/>
      <c r="R73" s="533"/>
      <c r="S73" s="533"/>
      <c r="T73" s="534"/>
    </row>
    <row r="74" spans="2:30" ht="15" customHeight="1">
      <c r="B74" s="563"/>
      <c r="C74" s="560"/>
      <c r="D74" s="561"/>
      <c r="E74" s="561"/>
      <c r="F74" s="561"/>
      <c r="G74" s="561"/>
      <c r="H74" s="561"/>
      <c r="I74" s="561"/>
      <c r="J74" s="561"/>
      <c r="K74" s="561"/>
      <c r="L74" s="561"/>
      <c r="M74" s="561"/>
      <c r="N74" s="561"/>
      <c r="O74" s="535" t="str">
        <f>IF(Q69=$AD$2,$AE$2,IF(Q69=$AD$3,$AE$3,IF(Q69=$AD$4,$AE$4,IF(Q69=$AD$5,$AE$5," "))))</f>
        <v xml:space="preserve"> </v>
      </c>
      <c r="P74" s="536"/>
      <c r="Q74" s="536"/>
      <c r="R74" s="536"/>
      <c r="S74" s="536"/>
      <c r="T74" s="537"/>
    </row>
    <row r="75" spans="2:30" ht="15" customHeight="1">
      <c r="B75" s="563"/>
      <c r="C75" s="509" t="s">
        <v>189</v>
      </c>
      <c r="D75" s="509"/>
      <c r="E75" s="509"/>
      <c r="F75" s="509"/>
      <c r="G75" s="509"/>
      <c r="H75" s="509"/>
      <c r="I75" s="509"/>
      <c r="J75" s="509"/>
      <c r="K75" s="509"/>
      <c r="L75" s="509"/>
      <c r="M75" s="509"/>
      <c r="N75" s="509"/>
      <c r="O75" s="509"/>
      <c r="P75" s="510"/>
      <c r="Q75" s="511" t="s">
        <v>190</v>
      </c>
      <c r="R75" s="509"/>
      <c r="S75" s="509"/>
      <c r="T75" s="512"/>
    </row>
    <row r="76" spans="2:30" ht="15" customHeight="1">
      <c r="B76" s="563"/>
      <c r="C76" s="513"/>
      <c r="D76" s="514"/>
      <c r="E76" s="514"/>
      <c r="F76" s="514"/>
      <c r="G76" s="514"/>
      <c r="H76" s="514"/>
      <c r="I76" s="514"/>
      <c r="J76" s="514"/>
      <c r="K76" s="514"/>
      <c r="L76" s="514"/>
      <c r="M76" s="514"/>
      <c r="N76" s="514"/>
      <c r="O76" s="514"/>
      <c r="P76" s="515"/>
      <c r="Q76" s="519"/>
      <c r="R76" s="520"/>
      <c r="S76" s="520"/>
      <c r="T76" s="521"/>
    </row>
    <row r="77" spans="2:30" ht="15" customHeight="1">
      <c r="B77" s="564"/>
      <c r="C77" s="516"/>
      <c r="D77" s="517"/>
      <c r="E77" s="517"/>
      <c r="F77" s="517"/>
      <c r="G77" s="517"/>
      <c r="H77" s="517"/>
      <c r="I77" s="517"/>
      <c r="J77" s="517"/>
      <c r="K77" s="517"/>
      <c r="L77" s="517"/>
      <c r="M77" s="517"/>
      <c r="N77" s="517"/>
      <c r="O77" s="517"/>
      <c r="P77" s="518"/>
      <c r="Q77" s="522"/>
      <c r="R77" s="523"/>
      <c r="S77" s="523"/>
      <c r="T77" s="524"/>
    </row>
    <row r="78" spans="2:30" ht="15" customHeight="1">
      <c r="B78" s="78"/>
      <c r="C78" s="78"/>
      <c r="D78" s="78"/>
      <c r="E78" s="78"/>
      <c r="F78" s="78"/>
      <c r="G78" s="78"/>
      <c r="H78" s="78"/>
      <c r="I78" s="78"/>
      <c r="J78" s="78"/>
      <c r="K78" s="78"/>
      <c r="L78" s="78"/>
      <c r="M78" s="78"/>
      <c r="N78" s="78"/>
      <c r="O78" s="78"/>
      <c r="P78" s="78"/>
      <c r="Q78" s="78"/>
      <c r="R78" s="78"/>
      <c r="S78" s="78"/>
      <c r="T78" s="78"/>
    </row>
    <row r="79" spans="2:30" ht="15" customHeight="1">
      <c r="B79" s="562">
        <f>1+B66</f>
        <v>6</v>
      </c>
      <c r="C79" s="541" t="s">
        <v>209</v>
      </c>
      <c r="D79" s="542"/>
      <c r="E79" s="543" t="s">
        <v>181</v>
      </c>
      <c r="F79" s="541"/>
      <c r="G79" s="541"/>
      <c r="H79" s="541"/>
      <c r="I79" s="541"/>
      <c r="J79" s="541"/>
      <c r="K79" s="543" t="s">
        <v>182</v>
      </c>
      <c r="L79" s="542"/>
      <c r="M79" s="544" t="s">
        <v>183</v>
      </c>
      <c r="N79" s="545"/>
      <c r="O79" s="545"/>
      <c r="P79" s="545"/>
      <c r="Q79" s="545"/>
      <c r="R79" s="545"/>
      <c r="S79" s="544" t="s">
        <v>182</v>
      </c>
      <c r="T79" s="546"/>
      <c r="X79" s="71"/>
      <c r="Y79" s="71"/>
      <c r="Z79" s="71"/>
      <c r="AA79" s="71" t="s">
        <v>184</v>
      </c>
      <c r="AB79" s="71"/>
      <c r="AC79" s="71"/>
      <c r="AD79" s="71"/>
    </row>
    <row r="80" spans="2:30" ht="15" customHeight="1">
      <c r="B80" s="563"/>
      <c r="C80" s="547"/>
      <c r="D80" s="526"/>
      <c r="E80" s="548"/>
      <c r="F80" s="527"/>
      <c r="G80" s="527"/>
      <c r="H80" s="527"/>
      <c r="I80" s="527"/>
      <c r="J80" s="527"/>
      <c r="K80" s="549"/>
      <c r="L80" s="550"/>
      <c r="M80" s="551"/>
      <c r="N80" s="552"/>
      <c r="O80" s="552"/>
      <c r="P80" s="552"/>
      <c r="Q80" s="552"/>
      <c r="R80" s="553"/>
      <c r="S80" s="554"/>
      <c r="T80" s="555"/>
    </row>
    <row r="81" spans="2:30" ht="15" customHeight="1">
      <c r="B81" s="563"/>
      <c r="C81" s="556" t="s">
        <v>185</v>
      </c>
      <c r="D81" s="530"/>
      <c r="E81" s="530"/>
      <c r="F81" s="530"/>
      <c r="G81" s="530"/>
      <c r="H81" s="530"/>
      <c r="I81" s="530"/>
      <c r="J81" s="530"/>
      <c r="K81" s="530"/>
      <c r="L81" s="530"/>
      <c r="M81" s="530"/>
      <c r="N81" s="530"/>
      <c r="O81" s="529" t="s">
        <v>5</v>
      </c>
      <c r="P81" s="557"/>
      <c r="Q81" s="529" t="s">
        <v>186</v>
      </c>
      <c r="R81" s="557"/>
      <c r="S81" s="530" t="s">
        <v>187</v>
      </c>
      <c r="T81" s="531"/>
    </row>
    <row r="82" spans="2:30" ht="15" customHeight="1">
      <c r="B82" s="563"/>
      <c r="C82" s="558"/>
      <c r="D82" s="559"/>
      <c r="E82" s="559"/>
      <c r="F82" s="559"/>
      <c r="G82" s="559"/>
      <c r="H82" s="559"/>
      <c r="I82" s="559"/>
      <c r="J82" s="559"/>
      <c r="K82" s="559"/>
      <c r="L82" s="559"/>
      <c r="M82" s="559"/>
      <c r="N82" s="559"/>
      <c r="O82" s="525"/>
      <c r="P82" s="526"/>
      <c r="Q82" s="525"/>
      <c r="R82" s="526"/>
      <c r="S82" s="527"/>
      <c r="T82" s="528"/>
    </row>
    <row r="83" spans="2:30" ht="15" customHeight="1">
      <c r="B83" s="563"/>
      <c r="C83" s="558"/>
      <c r="D83" s="559"/>
      <c r="E83" s="559"/>
      <c r="F83" s="559"/>
      <c r="G83" s="559"/>
      <c r="H83" s="559"/>
      <c r="I83" s="559"/>
      <c r="J83" s="559"/>
      <c r="K83" s="559"/>
      <c r="L83" s="559"/>
      <c r="M83" s="559"/>
      <c r="N83" s="559"/>
      <c r="O83" s="529" t="s">
        <v>188</v>
      </c>
      <c r="P83" s="530"/>
      <c r="Q83" s="530"/>
      <c r="R83" s="530"/>
      <c r="S83" s="530"/>
      <c r="T83" s="531"/>
    </row>
    <row r="84" spans="2:30" ht="15" customHeight="1">
      <c r="B84" s="563"/>
      <c r="C84" s="558"/>
      <c r="D84" s="559"/>
      <c r="E84" s="559"/>
      <c r="F84" s="559"/>
      <c r="G84" s="559"/>
      <c r="H84" s="559"/>
      <c r="I84" s="559"/>
      <c r="J84" s="559"/>
      <c r="K84" s="559"/>
      <c r="L84" s="559"/>
      <c r="M84" s="559"/>
      <c r="N84" s="559"/>
      <c r="O84" s="532"/>
      <c r="P84" s="533"/>
      <c r="Q84" s="533"/>
      <c r="R84" s="533"/>
      <c r="S84" s="533"/>
      <c r="T84" s="534"/>
    </row>
    <row r="85" spans="2:30" ht="15" customHeight="1">
      <c r="B85" s="563"/>
      <c r="C85" s="558"/>
      <c r="D85" s="559"/>
      <c r="E85" s="559"/>
      <c r="F85" s="559"/>
      <c r="G85" s="559"/>
      <c r="H85" s="559"/>
      <c r="I85" s="559"/>
      <c r="J85" s="559"/>
      <c r="K85" s="559"/>
      <c r="L85" s="559"/>
      <c r="M85" s="559"/>
      <c r="N85" s="559"/>
      <c r="O85" s="532"/>
      <c r="P85" s="533"/>
      <c r="Q85" s="533"/>
      <c r="R85" s="533"/>
      <c r="S85" s="533"/>
      <c r="T85" s="534"/>
    </row>
    <row r="86" spans="2:30" ht="15" customHeight="1">
      <c r="B86" s="563"/>
      <c r="C86" s="558"/>
      <c r="D86" s="559"/>
      <c r="E86" s="559"/>
      <c r="F86" s="559"/>
      <c r="G86" s="559"/>
      <c r="H86" s="559"/>
      <c r="I86" s="559"/>
      <c r="J86" s="559"/>
      <c r="K86" s="559"/>
      <c r="L86" s="559"/>
      <c r="M86" s="559"/>
      <c r="N86" s="559"/>
      <c r="O86" s="532"/>
      <c r="P86" s="533"/>
      <c r="Q86" s="533"/>
      <c r="R86" s="533"/>
      <c r="S86" s="533"/>
      <c r="T86" s="534"/>
    </row>
    <row r="87" spans="2:30" ht="15" customHeight="1">
      <c r="B87" s="563"/>
      <c r="C87" s="560"/>
      <c r="D87" s="561"/>
      <c r="E87" s="561"/>
      <c r="F87" s="561"/>
      <c r="G87" s="561"/>
      <c r="H87" s="561"/>
      <c r="I87" s="561"/>
      <c r="J87" s="561"/>
      <c r="K87" s="561"/>
      <c r="L87" s="561"/>
      <c r="M87" s="561"/>
      <c r="N87" s="561"/>
      <c r="O87" s="535" t="str">
        <f>IF(Q82=$AD$2,$AE$2,IF(Q82=$AD$3,$AE$3,IF(Q82=$AD$4,$AE$4,IF(Q82=$AD$5,$AE$5," "))))</f>
        <v xml:space="preserve"> </v>
      </c>
      <c r="P87" s="536"/>
      <c r="Q87" s="536"/>
      <c r="R87" s="536"/>
      <c r="S87" s="536"/>
      <c r="T87" s="537"/>
    </row>
    <row r="88" spans="2:30" ht="15" customHeight="1">
      <c r="B88" s="563"/>
      <c r="C88" s="509" t="s">
        <v>189</v>
      </c>
      <c r="D88" s="509"/>
      <c r="E88" s="509"/>
      <c r="F88" s="509"/>
      <c r="G88" s="509"/>
      <c r="H88" s="509"/>
      <c r="I88" s="509"/>
      <c r="J88" s="509"/>
      <c r="K88" s="509"/>
      <c r="L88" s="509"/>
      <c r="M88" s="509"/>
      <c r="N88" s="509"/>
      <c r="O88" s="509"/>
      <c r="P88" s="510"/>
      <c r="Q88" s="511" t="s">
        <v>190</v>
      </c>
      <c r="R88" s="509"/>
      <c r="S88" s="509"/>
      <c r="T88" s="512"/>
    </row>
    <row r="89" spans="2:30" ht="15" customHeight="1">
      <c r="B89" s="563"/>
      <c r="C89" s="513"/>
      <c r="D89" s="514"/>
      <c r="E89" s="514"/>
      <c r="F89" s="514"/>
      <c r="G89" s="514"/>
      <c r="H89" s="514"/>
      <c r="I89" s="514"/>
      <c r="J89" s="514"/>
      <c r="K89" s="514"/>
      <c r="L89" s="514"/>
      <c r="M89" s="514"/>
      <c r="N89" s="514"/>
      <c r="O89" s="514"/>
      <c r="P89" s="515"/>
      <c r="Q89" s="519"/>
      <c r="R89" s="520"/>
      <c r="S89" s="520"/>
      <c r="T89" s="521"/>
    </row>
    <row r="90" spans="2:30" ht="15" customHeight="1">
      <c r="B90" s="564"/>
      <c r="C90" s="516"/>
      <c r="D90" s="517"/>
      <c r="E90" s="517"/>
      <c r="F90" s="517"/>
      <c r="G90" s="517"/>
      <c r="H90" s="517"/>
      <c r="I90" s="517"/>
      <c r="J90" s="517"/>
      <c r="K90" s="517"/>
      <c r="L90" s="517"/>
      <c r="M90" s="517"/>
      <c r="N90" s="517"/>
      <c r="O90" s="517"/>
      <c r="P90" s="518"/>
      <c r="Q90" s="522"/>
      <c r="R90" s="523"/>
      <c r="S90" s="523"/>
      <c r="T90" s="524"/>
    </row>
    <row r="91" spans="2:30" ht="15" customHeight="1">
      <c r="B91" s="78"/>
      <c r="C91" s="78"/>
      <c r="D91" s="78"/>
      <c r="E91" s="78"/>
      <c r="F91" s="78"/>
      <c r="G91" s="78"/>
      <c r="H91" s="78"/>
      <c r="I91" s="78"/>
      <c r="J91" s="78"/>
      <c r="K91" s="78"/>
      <c r="L91" s="78"/>
      <c r="M91" s="78"/>
      <c r="N91" s="78"/>
      <c r="O91" s="78"/>
      <c r="P91" s="78"/>
      <c r="Q91" s="78"/>
      <c r="R91" s="78"/>
      <c r="S91" s="78"/>
      <c r="T91" s="78"/>
    </row>
    <row r="92" spans="2:30" ht="15" customHeight="1">
      <c r="B92" s="562">
        <f>1+B79</f>
        <v>7</v>
      </c>
      <c r="C92" s="541" t="s">
        <v>209</v>
      </c>
      <c r="D92" s="542"/>
      <c r="E92" s="543" t="s">
        <v>181</v>
      </c>
      <c r="F92" s="541"/>
      <c r="G92" s="541"/>
      <c r="H92" s="541"/>
      <c r="I92" s="541"/>
      <c r="J92" s="541"/>
      <c r="K92" s="543" t="s">
        <v>182</v>
      </c>
      <c r="L92" s="542"/>
      <c r="M92" s="544" t="s">
        <v>183</v>
      </c>
      <c r="N92" s="545"/>
      <c r="O92" s="545"/>
      <c r="P92" s="545"/>
      <c r="Q92" s="545"/>
      <c r="R92" s="545"/>
      <c r="S92" s="544" t="s">
        <v>182</v>
      </c>
      <c r="T92" s="546"/>
      <c r="X92" s="71"/>
      <c r="Y92" s="71"/>
      <c r="Z92" s="71"/>
      <c r="AA92" s="71" t="s">
        <v>184</v>
      </c>
      <c r="AB92" s="71"/>
      <c r="AC92" s="71"/>
      <c r="AD92" s="71"/>
    </row>
    <row r="93" spans="2:30" ht="15" customHeight="1">
      <c r="B93" s="563"/>
      <c r="C93" s="547"/>
      <c r="D93" s="526"/>
      <c r="E93" s="548"/>
      <c r="F93" s="527"/>
      <c r="G93" s="527"/>
      <c r="H93" s="527"/>
      <c r="I93" s="527"/>
      <c r="J93" s="527"/>
      <c r="K93" s="549"/>
      <c r="L93" s="550"/>
      <c r="M93" s="551"/>
      <c r="N93" s="552"/>
      <c r="O93" s="552"/>
      <c r="P93" s="552"/>
      <c r="Q93" s="552"/>
      <c r="R93" s="553"/>
      <c r="S93" s="554"/>
      <c r="T93" s="555"/>
    </row>
    <row r="94" spans="2:30" ht="15" customHeight="1">
      <c r="B94" s="563"/>
      <c r="C94" s="556" t="s">
        <v>185</v>
      </c>
      <c r="D94" s="530"/>
      <c r="E94" s="530"/>
      <c r="F94" s="530"/>
      <c r="G94" s="530"/>
      <c r="H94" s="530"/>
      <c r="I94" s="530"/>
      <c r="J94" s="530"/>
      <c r="K94" s="530"/>
      <c r="L94" s="530"/>
      <c r="M94" s="530"/>
      <c r="N94" s="530"/>
      <c r="O94" s="529" t="s">
        <v>5</v>
      </c>
      <c r="P94" s="557"/>
      <c r="Q94" s="529" t="s">
        <v>186</v>
      </c>
      <c r="R94" s="557"/>
      <c r="S94" s="530" t="s">
        <v>187</v>
      </c>
      <c r="T94" s="531"/>
    </row>
    <row r="95" spans="2:30" ht="15" customHeight="1">
      <c r="B95" s="563"/>
      <c r="C95" s="558"/>
      <c r="D95" s="559"/>
      <c r="E95" s="559"/>
      <c r="F95" s="559"/>
      <c r="G95" s="559"/>
      <c r="H95" s="559"/>
      <c r="I95" s="559"/>
      <c r="J95" s="559"/>
      <c r="K95" s="559"/>
      <c r="L95" s="559"/>
      <c r="M95" s="559"/>
      <c r="N95" s="559"/>
      <c r="O95" s="525"/>
      <c r="P95" s="526"/>
      <c r="Q95" s="525"/>
      <c r="R95" s="526"/>
      <c r="S95" s="527"/>
      <c r="T95" s="528"/>
    </row>
    <row r="96" spans="2:30" ht="15" customHeight="1">
      <c r="B96" s="563"/>
      <c r="C96" s="558"/>
      <c r="D96" s="559"/>
      <c r="E96" s="559"/>
      <c r="F96" s="559"/>
      <c r="G96" s="559"/>
      <c r="H96" s="559"/>
      <c r="I96" s="559"/>
      <c r="J96" s="559"/>
      <c r="K96" s="559"/>
      <c r="L96" s="559"/>
      <c r="M96" s="559"/>
      <c r="N96" s="559"/>
      <c r="O96" s="529" t="s">
        <v>188</v>
      </c>
      <c r="P96" s="530"/>
      <c r="Q96" s="530"/>
      <c r="R96" s="530"/>
      <c r="S96" s="530"/>
      <c r="T96" s="531"/>
    </row>
    <row r="97" spans="2:30" ht="15" customHeight="1">
      <c r="B97" s="563"/>
      <c r="C97" s="558"/>
      <c r="D97" s="559"/>
      <c r="E97" s="559"/>
      <c r="F97" s="559"/>
      <c r="G97" s="559"/>
      <c r="H97" s="559"/>
      <c r="I97" s="559"/>
      <c r="J97" s="559"/>
      <c r="K97" s="559"/>
      <c r="L97" s="559"/>
      <c r="M97" s="559"/>
      <c r="N97" s="559"/>
      <c r="O97" s="532"/>
      <c r="P97" s="533"/>
      <c r="Q97" s="533"/>
      <c r="R97" s="533"/>
      <c r="S97" s="533"/>
      <c r="T97" s="534"/>
    </row>
    <row r="98" spans="2:30" ht="15" customHeight="1">
      <c r="B98" s="563"/>
      <c r="C98" s="558"/>
      <c r="D98" s="559"/>
      <c r="E98" s="559"/>
      <c r="F98" s="559"/>
      <c r="G98" s="559"/>
      <c r="H98" s="559"/>
      <c r="I98" s="559"/>
      <c r="J98" s="559"/>
      <c r="K98" s="559"/>
      <c r="L98" s="559"/>
      <c r="M98" s="559"/>
      <c r="N98" s="559"/>
      <c r="O98" s="532"/>
      <c r="P98" s="533"/>
      <c r="Q98" s="533"/>
      <c r="R98" s="533"/>
      <c r="S98" s="533"/>
      <c r="T98" s="534"/>
    </row>
    <row r="99" spans="2:30" ht="15" customHeight="1">
      <c r="B99" s="563"/>
      <c r="C99" s="558"/>
      <c r="D99" s="559"/>
      <c r="E99" s="559"/>
      <c r="F99" s="559"/>
      <c r="G99" s="559"/>
      <c r="H99" s="559"/>
      <c r="I99" s="559"/>
      <c r="J99" s="559"/>
      <c r="K99" s="559"/>
      <c r="L99" s="559"/>
      <c r="M99" s="559"/>
      <c r="N99" s="559"/>
      <c r="O99" s="532"/>
      <c r="P99" s="533"/>
      <c r="Q99" s="533"/>
      <c r="R99" s="533"/>
      <c r="S99" s="533"/>
      <c r="T99" s="534"/>
    </row>
    <row r="100" spans="2:30" ht="15" customHeight="1">
      <c r="B100" s="563"/>
      <c r="C100" s="560"/>
      <c r="D100" s="561"/>
      <c r="E100" s="561"/>
      <c r="F100" s="561"/>
      <c r="G100" s="561"/>
      <c r="H100" s="561"/>
      <c r="I100" s="561"/>
      <c r="J100" s="561"/>
      <c r="K100" s="561"/>
      <c r="L100" s="561"/>
      <c r="M100" s="561"/>
      <c r="N100" s="561"/>
      <c r="O100" s="535" t="str">
        <f>IF(Q95=$AD$2,$AE$2,IF(Q95=$AD$3,$AE$3,IF(Q95=$AD$4,$AE$4,IF(Q95=$AD$5,$AE$5," "))))</f>
        <v xml:space="preserve"> </v>
      </c>
      <c r="P100" s="536"/>
      <c r="Q100" s="536"/>
      <c r="R100" s="536"/>
      <c r="S100" s="536"/>
      <c r="T100" s="537"/>
    </row>
    <row r="101" spans="2:30" ht="15" customHeight="1">
      <c r="B101" s="563"/>
      <c r="C101" s="509" t="s">
        <v>189</v>
      </c>
      <c r="D101" s="509"/>
      <c r="E101" s="509"/>
      <c r="F101" s="509"/>
      <c r="G101" s="509"/>
      <c r="H101" s="509"/>
      <c r="I101" s="509"/>
      <c r="J101" s="509"/>
      <c r="K101" s="509"/>
      <c r="L101" s="509"/>
      <c r="M101" s="509"/>
      <c r="N101" s="509"/>
      <c r="O101" s="509"/>
      <c r="P101" s="510"/>
      <c r="Q101" s="511" t="s">
        <v>190</v>
      </c>
      <c r="R101" s="509"/>
      <c r="S101" s="509"/>
      <c r="T101" s="512"/>
    </row>
    <row r="102" spans="2:30" ht="15" customHeight="1">
      <c r="B102" s="563"/>
      <c r="C102" s="513"/>
      <c r="D102" s="514"/>
      <c r="E102" s="514"/>
      <c r="F102" s="514"/>
      <c r="G102" s="514"/>
      <c r="H102" s="514"/>
      <c r="I102" s="514"/>
      <c r="J102" s="514"/>
      <c r="K102" s="514"/>
      <c r="L102" s="514"/>
      <c r="M102" s="514"/>
      <c r="N102" s="514"/>
      <c r="O102" s="514"/>
      <c r="P102" s="515"/>
      <c r="Q102" s="519"/>
      <c r="R102" s="520"/>
      <c r="S102" s="520"/>
      <c r="T102" s="521"/>
    </row>
    <row r="103" spans="2:30" ht="15" customHeight="1">
      <c r="B103" s="564"/>
      <c r="C103" s="516"/>
      <c r="D103" s="517"/>
      <c r="E103" s="517"/>
      <c r="F103" s="517"/>
      <c r="G103" s="517"/>
      <c r="H103" s="517"/>
      <c r="I103" s="517"/>
      <c r="J103" s="517"/>
      <c r="K103" s="517"/>
      <c r="L103" s="517"/>
      <c r="M103" s="517"/>
      <c r="N103" s="517"/>
      <c r="O103" s="517"/>
      <c r="P103" s="518"/>
      <c r="Q103" s="522"/>
      <c r="R103" s="523"/>
      <c r="S103" s="523"/>
      <c r="T103" s="524"/>
    </row>
    <row r="104" spans="2:30" ht="15" customHeight="1">
      <c r="B104" s="78"/>
      <c r="C104" s="78"/>
      <c r="D104" s="78"/>
      <c r="E104" s="78"/>
      <c r="F104" s="78"/>
      <c r="G104" s="78"/>
      <c r="H104" s="78"/>
      <c r="I104" s="78"/>
      <c r="J104" s="78"/>
      <c r="K104" s="78"/>
      <c r="L104" s="78"/>
      <c r="M104" s="78"/>
      <c r="N104" s="78"/>
      <c r="O104" s="78"/>
      <c r="P104" s="78"/>
      <c r="Q104" s="78"/>
      <c r="R104" s="78"/>
      <c r="S104" s="78"/>
      <c r="T104" s="78"/>
    </row>
    <row r="105" spans="2:30" ht="15" customHeight="1">
      <c r="B105" s="562">
        <f>1+B92</f>
        <v>8</v>
      </c>
      <c r="C105" s="541" t="s">
        <v>209</v>
      </c>
      <c r="D105" s="542"/>
      <c r="E105" s="543" t="s">
        <v>181</v>
      </c>
      <c r="F105" s="541"/>
      <c r="G105" s="541"/>
      <c r="H105" s="541"/>
      <c r="I105" s="541"/>
      <c r="J105" s="541"/>
      <c r="K105" s="543" t="s">
        <v>182</v>
      </c>
      <c r="L105" s="542"/>
      <c r="M105" s="544" t="s">
        <v>183</v>
      </c>
      <c r="N105" s="545"/>
      <c r="O105" s="545"/>
      <c r="P105" s="545"/>
      <c r="Q105" s="545"/>
      <c r="R105" s="545"/>
      <c r="S105" s="544" t="s">
        <v>182</v>
      </c>
      <c r="T105" s="546"/>
      <c r="X105" s="71"/>
      <c r="Y105" s="71"/>
      <c r="Z105" s="71"/>
      <c r="AA105" s="71" t="s">
        <v>184</v>
      </c>
      <c r="AB105" s="71"/>
      <c r="AC105" s="71"/>
      <c r="AD105" s="71"/>
    </row>
    <row r="106" spans="2:30" ht="15" customHeight="1">
      <c r="B106" s="563"/>
      <c r="C106" s="547"/>
      <c r="D106" s="526"/>
      <c r="E106" s="548"/>
      <c r="F106" s="527"/>
      <c r="G106" s="527"/>
      <c r="H106" s="527"/>
      <c r="I106" s="527"/>
      <c r="J106" s="527"/>
      <c r="K106" s="549"/>
      <c r="L106" s="550"/>
      <c r="M106" s="551"/>
      <c r="N106" s="552"/>
      <c r="O106" s="552"/>
      <c r="P106" s="552"/>
      <c r="Q106" s="552"/>
      <c r="R106" s="553"/>
      <c r="S106" s="554"/>
      <c r="T106" s="555"/>
    </row>
    <row r="107" spans="2:30" ht="15" customHeight="1">
      <c r="B107" s="563"/>
      <c r="C107" s="556" t="s">
        <v>185</v>
      </c>
      <c r="D107" s="530"/>
      <c r="E107" s="530"/>
      <c r="F107" s="530"/>
      <c r="G107" s="530"/>
      <c r="H107" s="530"/>
      <c r="I107" s="530"/>
      <c r="J107" s="530"/>
      <c r="K107" s="530"/>
      <c r="L107" s="530"/>
      <c r="M107" s="530"/>
      <c r="N107" s="530"/>
      <c r="O107" s="529" t="s">
        <v>5</v>
      </c>
      <c r="P107" s="557"/>
      <c r="Q107" s="529" t="s">
        <v>186</v>
      </c>
      <c r="R107" s="557"/>
      <c r="S107" s="530" t="s">
        <v>187</v>
      </c>
      <c r="T107" s="531"/>
    </row>
    <row r="108" spans="2:30" ht="15" customHeight="1">
      <c r="B108" s="563"/>
      <c r="C108" s="558"/>
      <c r="D108" s="559"/>
      <c r="E108" s="559"/>
      <c r="F108" s="559"/>
      <c r="G108" s="559"/>
      <c r="H108" s="559"/>
      <c r="I108" s="559"/>
      <c r="J108" s="559"/>
      <c r="K108" s="559"/>
      <c r="L108" s="559"/>
      <c r="M108" s="559"/>
      <c r="N108" s="559"/>
      <c r="O108" s="525"/>
      <c r="P108" s="526"/>
      <c r="Q108" s="525"/>
      <c r="R108" s="526"/>
      <c r="S108" s="527"/>
      <c r="T108" s="528"/>
    </row>
    <row r="109" spans="2:30" ht="15" customHeight="1">
      <c r="B109" s="563"/>
      <c r="C109" s="558"/>
      <c r="D109" s="559"/>
      <c r="E109" s="559"/>
      <c r="F109" s="559"/>
      <c r="G109" s="559"/>
      <c r="H109" s="559"/>
      <c r="I109" s="559"/>
      <c r="J109" s="559"/>
      <c r="K109" s="559"/>
      <c r="L109" s="559"/>
      <c r="M109" s="559"/>
      <c r="N109" s="559"/>
      <c r="O109" s="529" t="s">
        <v>188</v>
      </c>
      <c r="P109" s="530"/>
      <c r="Q109" s="530"/>
      <c r="R109" s="530"/>
      <c r="S109" s="530"/>
      <c r="T109" s="531"/>
    </row>
    <row r="110" spans="2:30" ht="15" customHeight="1">
      <c r="B110" s="563"/>
      <c r="C110" s="558"/>
      <c r="D110" s="559"/>
      <c r="E110" s="559"/>
      <c r="F110" s="559"/>
      <c r="G110" s="559"/>
      <c r="H110" s="559"/>
      <c r="I110" s="559"/>
      <c r="J110" s="559"/>
      <c r="K110" s="559"/>
      <c r="L110" s="559"/>
      <c r="M110" s="559"/>
      <c r="N110" s="559"/>
      <c r="O110" s="532"/>
      <c r="P110" s="533"/>
      <c r="Q110" s="533"/>
      <c r="R110" s="533"/>
      <c r="S110" s="533"/>
      <c r="T110" s="534"/>
    </row>
    <row r="111" spans="2:30" ht="15" customHeight="1">
      <c r="B111" s="563"/>
      <c r="C111" s="558"/>
      <c r="D111" s="559"/>
      <c r="E111" s="559"/>
      <c r="F111" s="559"/>
      <c r="G111" s="559"/>
      <c r="H111" s="559"/>
      <c r="I111" s="559"/>
      <c r="J111" s="559"/>
      <c r="K111" s="559"/>
      <c r="L111" s="559"/>
      <c r="M111" s="559"/>
      <c r="N111" s="559"/>
      <c r="O111" s="532"/>
      <c r="P111" s="533"/>
      <c r="Q111" s="533"/>
      <c r="R111" s="533"/>
      <c r="S111" s="533"/>
      <c r="T111" s="534"/>
    </row>
    <row r="112" spans="2:30" ht="15" customHeight="1">
      <c r="B112" s="563"/>
      <c r="C112" s="558"/>
      <c r="D112" s="559"/>
      <c r="E112" s="559"/>
      <c r="F112" s="559"/>
      <c r="G112" s="559"/>
      <c r="H112" s="559"/>
      <c r="I112" s="559"/>
      <c r="J112" s="559"/>
      <c r="K112" s="559"/>
      <c r="L112" s="559"/>
      <c r="M112" s="559"/>
      <c r="N112" s="559"/>
      <c r="O112" s="532"/>
      <c r="P112" s="533"/>
      <c r="Q112" s="533"/>
      <c r="R112" s="533"/>
      <c r="S112" s="533"/>
      <c r="T112" s="534"/>
    </row>
    <row r="113" spans="2:30" ht="15" customHeight="1">
      <c r="B113" s="563"/>
      <c r="C113" s="560"/>
      <c r="D113" s="561"/>
      <c r="E113" s="561"/>
      <c r="F113" s="561"/>
      <c r="G113" s="561"/>
      <c r="H113" s="561"/>
      <c r="I113" s="561"/>
      <c r="J113" s="561"/>
      <c r="K113" s="561"/>
      <c r="L113" s="561"/>
      <c r="M113" s="561"/>
      <c r="N113" s="561"/>
      <c r="O113" s="535" t="str">
        <f>IF(Q108=$AD$2,$AE$2,IF(Q108=$AD$3,$AE$3,IF(Q108=$AD$4,$AE$4,IF(Q108=$AD$5,$AE$5," "))))</f>
        <v xml:space="preserve"> </v>
      </c>
      <c r="P113" s="536"/>
      <c r="Q113" s="536"/>
      <c r="R113" s="536"/>
      <c r="S113" s="536"/>
      <c r="T113" s="537"/>
    </row>
    <row r="114" spans="2:30" ht="15" customHeight="1">
      <c r="B114" s="563"/>
      <c r="C114" s="509" t="s">
        <v>189</v>
      </c>
      <c r="D114" s="509"/>
      <c r="E114" s="509"/>
      <c r="F114" s="509"/>
      <c r="G114" s="509"/>
      <c r="H114" s="509"/>
      <c r="I114" s="509"/>
      <c r="J114" s="509"/>
      <c r="K114" s="509"/>
      <c r="L114" s="509"/>
      <c r="M114" s="509"/>
      <c r="N114" s="509"/>
      <c r="O114" s="509"/>
      <c r="P114" s="510"/>
      <c r="Q114" s="511" t="s">
        <v>190</v>
      </c>
      <c r="R114" s="509"/>
      <c r="S114" s="509"/>
      <c r="T114" s="512"/>
    </row>
    <row r="115" spans="2:30" ht="15" customHeight="1">
      <c r="B115" s="563"/>
      <c r="C115" s="513"/>
      <c r="D115" s="514"/>
      <c r="E115" s="514"/>
      <c r="F115" s="514"/>
      <c r="G115" s="514"/>
      <c r="H115" s="514"/>
      <c r="I115" s="514"/>
      <c r="J115" s="514"/>
      <c r="K115" s="514"/>
      <c r="L115" s="514"/>
      <c r="M115" s="514"/>
      <c r="N115" s="514"/>
      <c r="O115" s="514"/>
      <c r="P115" s="515"/>
      <c r="Q115" s="519"/>
      <c r="R115" s="520"/>
      <c r="S115" s="520"/>
      <c r="T115" s="521"/>
    </row>
    <row r="116" spans="2:30" ht="15" customHeight="1">
      <c r="B116" s="564"/>
      <c r="C116" s="516"/>
      <c r="D116" s="517"/>
      <c r="E116" s="517"/>
      <c r="F116" s="517"/>
      <c r="G116" s="517"/>
      <c r="H116" s="517"/>
      <c r="I116" s="517"/>
      <c r="J116" s="517"/>
      <c r="K116" s="517"/>
      <c r="L116" s="517"/>
      <c r="M116" s="517"/>
      <c r="N116" s="517"/>
      <c r="O116" s="517"/>
      <c r="P116" s="518"/>
      <c r="Q116" s="522"/>
      <c r="R116" s="523"/>
      <c r="S116" s="523"/>
      <c r="T116" s="524"/>
    </row>
    <row r="117" spans="2:30" ht="15" customHeight="1">
      <c r="B117" s="78"/>
      <c r="C117" s="78"/>
      <c r="D117" s="78"/>
      <c r="E117" s="78"/>
      <c r="F117" s="78"/>
      <c r="G117" s="78"/>
      <c r="H117" s="78"/>
      <c r="I117" s="78"/>
      <c r="J117" s="78"/>
      <c r="K117" s="78"/>
      <c r="L117" s="78"/>
      <c r="M117" s="78"/>
      <c r="N117" s="78"/>
      <c r="O117" s="78"/>
      <c r="P117" s="78"/>
      <c r="Q117" s="78"/>
      <c r="R117" s="78"/>
      <c r="S117" s="78"/>
      <c r="T117" s="78"/>
    </row>
    <row r="118" spans="2:30" ht="15" customHeight="1">
      <c r="B118" s="562">
        <f>1+B105</f>
        <v>9</v>
      </c>
      <c r="C118" s="541" t="s">
        <v>209</v>
      </c>
      <c r="D118" s="542"/>
      <c r="E118" s="543" t="s">
        <v>181</v>
      </c>
      <c r="F118" s="541"/>
      <c r="G118" s="541"/>
      <c r="H118" s="541"/>
      <c r="I118" s="541"/>
      <c r="J118" s="541"/>
      <c r="K118" s="543" t="s">
        <v>182</v>
      </c>
      <c r="L118" s="542"/>
      <c r="M118" s="544" t="s">
        <v>183</v>
      </c>
      <c r="N118" s="545"/>
      <c r="O118" s="545"/>
      <c r="P118" s="545"/>
      <c r="Q118" s="545"/>
      <c r="R118" s="545"/>
      <c r="S118" s="544" t="s">
        <v>182</v>
      </c>
      <c r="T118" s="546"/>
      <c r="X118" s="71"/>
      <c r="Y118" s="71"/>
      <c r="Z118" s="71"/>
      <c r="AA118" s="71" t="s">
        <v>184</v>
      </c>
      <c r="AB118" s="71"/>
      <c r="AC118" s="71"/>
      <c r="AD118" s="71"/>
    </row>
    <row r="119" spans="2:30" ht="15" customHeight="1">
      <c r="B119" s="563"/>
      <c r="C119" s="547"/>
      <c r="D119" s="526"/>
      <c r="E119" s="548"/>
      <c r="F119" s="527"/>
      <c r="G119" s="527"/>
      <c r="H119" s="527"/>
      <c r="I119" s="527"/>
      <c r="J119" s="527"/>
      <c r="K119" s="549"/>
      <c r="L119" s="550"/>
      <c r="M119" s="551"/>
      <c r="N119" s="552"/>
      <c r="O119" s="552"/>
      <c r="P119" s="552"/>
      <c r="Q119" s="552"/>
      <c r="R119" s="553"/>
      <c r="S119" s="554"/>
      <c r="T119" s="555"/>
    </row>
    <row r="120" spans="2:30" ht="15" customHeight="1">
      <c r="B120" s="563"/>
      <c r="C120" s="556" t="s">
        <v>185</v>
      </c>
      <c r="D120" s="530"/>
      <c r="E120" s="530"/>
      <c r="F120" s="530"/>
      <c r="G120" s="530"/>
      <c r="H120" s="530"/>
      <c r="I120" s="530"/>
      <c r="J120" s="530"/>
      <c r="K120" s="530"/>
      <c r="L120" s="530"/>
      <c r="M120" s="530"/>
      <c r="N120" s="530"/>
      <c r="O120" s="529" t="s">
        <v>5</v>
      </c>
      <c r="P120" s="557"/>
      <c r="Q120" s="529" t="s">
        <v>186</v>
      </c>
      <c r="R120" s="557"/>
      <c r="S120" s="530" t="s">
        <v>187</v>
      </c>
      <c r="T120" s="531"/>
    </row>
    <row r="121" spans="2:30" ht="15" customHeight="1">
      <c r="B121" s="563"/>
      <c r="C121" s="558"/>
      <c r="D121" s="559"/>
      <c r="E121" s="559"/>
      <c r="F121" s="559"/>
      <c r="G121" s="559"/>
      <c r="H121" s="559"/>
      <c r="I121" s="559"/>
      <c r="J121" s="559"/>
      <c r="K121" s="559"/>
      <c r="L121" s="559"/>
      <c r="M121" s="559"/>
      <c r="N121" s="559"/>
      <c r="O121" s="525"/>
      <c r="P121" s="526"/>
      <c r="Q121" s="525"/>
      <c r="R121" s="526"/>
      <c r="S121" s="527"/>
      <c r="T121" s="528"/>
    </row>
    <row r="122" spans="2:30" ht="15" customHeight="1">
      <c r="B122" s="563"/>
      <c r="C122" s="558"/>
      <c r="D122" s="559"/>
      <c r="E122" s="559"/>
      <c r="F122" s="559"/>
      <c r="G122" s="559"/>
      <c r="H122" s="559"/>
      <c r="I122" s="559"/>
      <c r="J122" s="559"/>
      <c r="K122" s="559"/>
      <c r="L122" s="559"/>
      <c r="M122" s="559"/>
      <c r="N122" s="559"/>
      <c r="O122" s="529" t="s">
        <v>188</v>
      </c>
      <c r="P122" s="530"/>
      <c r="Q122" s="530"/>
      <c r="R122" s="530"/>
      <c r="S122" s="530"/>
      <c r="T122" s="531"/>
    </row>
    <row r="123" spans="2:30" ht="15" customHeight="1">
      <c r="B123" s="563"/>
      <c r="C123" s="558"/>
      <c r="D123" s="559"/>
      <c r="E123" s="559"/>
      <c r="F123" s="559"/>
      <c r="G123" s="559"/>
      <c r="H123" s="559"/>
      <c r="I123" s="559"/>
      <c r="J123" s="559"/>
      <c r="K123" s="559"/>
      <c r="L123" s="559"/>
      <c r="M123" s="559"/>
      <c r="N123" s="559"/>
      <c r="O123" s="532"/>
      <c r="P123" s="533"/>
      <c r="Q123" s="533"/>
      <c r="R123" s="533"/>
      <c r="S123" s="533"/>
      <c r="T123" s="534"/>
    </row>
    <row r="124" spans="2:30" ht="15" customHeight="1">
      <c r="B124" s="563"/>
      <c r="C124" s="558"/>
      <c r="D124" s="559"/>
      <c r="E124" s="559"/>
      <c r="F124" s="559"/>
      <c r="G124" s="559"/>
      <c r="H124" s="559"/>
      <c r="I124" s="559"/>
      <c r="J124" s="559"/>
      <c r="K124" s="559"/>
      <c r="L124" s="559"/>
      <c r="M124" s="559"/>
      <c r="N124" s="559"/>
      <c r="O124" s="532"/>
      <c r="P124" s="533"/>
      <c r="Q124" s="533"/>
      <c r="R124" s="533"/>
      <c r="S124" s="533"/>
      <c r="T124" s="534"/>
    </row>
    <row r="125" spans="2:30" ht="15" customHeight="1">
      <c r="B125" s="563"/>
      <c r="C125" s="558"/>
      <c r="D125" s="559"/>
      <c r="E125" s="559"/>
      <c r="F125" s="559"/>
      <c r="G125" s="559"/>
      <c r="H125" s="559"/>
      <c r="I125" s="559"/>
      <c r="J125" s="559"/>
      <c r="K125" s="559"/>
      <c r="L125" s="559"/>
      <c r="M125" s="559"/>
      <c r="N125" s="559"/>
      <c r="O125" s="532"/>
      <c r="P125" s="533"/>
      <c r="Q125" s="533"/>
      <c r="R125" s="533"/>
      <c r="S125" s="533"/>
      <c r="T125" s="534"/>
    </row>
    <row r="126" spans="2:30" ht="15" customHeight="1">
      <c r="B126" s="563"/>
      <c r="C126" s="560"/>
      <c r="D126" s="561"/>
      <c r="E126" s="561"/>
      <c r="F126" s="561"/>
      <c r="G126" s="561"/>
      <c r="H126" s="561"/>
      <c r="I126" s="561"/>
      <c r="J126" s="561"/>
      <c r="K126" s="561"/>
      <c r="L126" s="561"/>
      <c r="M126" s="561"/>
      <c r="N126" s="561"/>
      <c r="O126" s="535" t="str">
        <f>IF(Q121=$AD$2,$AE$2,IF(Q121=$AD$3,$AE$3,IF(Q121=$AD$4,$AE$4,IF(Q121=$AD$5,$AE$5," "))))</f>
        <v xml:space="preserve"> </v>
      </c>
      <c r="P126" s="536"/>
      <c r="Q126" s="536"/>
      <c r="R126" s="536"/>
      <c r="S126" s="536"/>
      <c r="T126" s="537"/>
    </row>
    <row r="127" spans="2:30" ht="15" customHeight="1">
      <c r="B127" s="563"/>
      <c r="C127" s="509" t="s">
        <v>189</v>
      </c>
      <c r="D127" s="509"/>
      <c r="E127" s="509"/>
      <c r="F127" s="509"/>
      <c r="G127" s="509"/>
      <c r="H127" s="509"/>
      <c r="I127" s="509"/>
      <c r="J127" s="509"/>
      <c r="K127" s="509"/>
      <c r="L127" s="509"/>
      <c r="M127" s="509"/>
      <c r="N127" s="509"/>
      <c r="O127" s="509"/>
      <c r="P127" s="510"/>
      <c r="Q127" s="511" t="s">
        <v>190</v>
      </c>
      <c r="R127" s="509"/>
      <c r="S127" s="509"/>
      <c r="T127" s="512"/>
    </row>
    <row r="128" spans="2:30" ht="15" customHeight="1">
      <c r="B128" s="563"/>
      <c r="C128" s="513"/>
      <c r="D128" s="514"/>
      <c r="E128" s="514"/>
      <c r="F128" s="514"/>
      <c r="G128" s="514"/>
      <c r="H128" s="514"/>
      <c r="I128" s="514"/>
      <c r="J128" s="514"/>
      <c r="K128" s="514"/>
      <c r="L128" s="514"/>
      <c r="M128" s="514"/>
      <c r="N128" s="514"/>
      <c r="O128" s="514"/>
      <c r="P128" s="515"/>
      <c r="Q128" s="519"/>
      <c r="R128" s="520"/>
      <c r="S128" s="520"/>
      <c r="T128" s="521"/>
    </row>
    <row r="129" spans="2:30" ht="15" customHeight="1">
      <c r="B129" s="564"/>
      <c r="C129" s="516"/>
      <c r="D129" s="517"/>
      <c r="E129" s="517"/>
      <c r="F129" s="517"/>
      <c r="G129" s="517"/>
      <c r="H129" s="517"/>
      <c r="I129" s="517"/>
      <c r="J129" s="517"/>
      <c r="K129" s="517"/>
      <c r="L129" s="517"/>
      <c r="M129" s="517"/>
      <c r="N129" s="517"/>
      <c r="O129" s="517"/>
      <c r="P129" s="518"/>
      <c r="Q129" s="522"/>
      <c r="R129" s="523"/>
      <c r="S129" s="523"/>
      <c r="T129" s="524"/>
    </row>
    <row r="130" spans="2:30" ht="15" customHeight="1">
      <c r="B130" s="78"/>
      <c r="C130" s="78"/>
      <c r="D130" s="78"/>
      <c r="E130" s="78"/>
      <c r="F130" s="78"/>
      <c r="G130" s="78"/>
      <c r="H130" s="78"/>
      <c r="I130" s="78"/>
      <c r="J130" s="78"/>
      <c r="K130" s="78"/>
      <c r="L130" s="78"/>
      <c r="M130" s="78"/>
      <c r="N130" s="78"/>
      <c r="O130" s="78"/>
      <c r="P130" s="78"/>
      <c r="Q130" s="78"/>
      <c r="R130" s="78"/>
      <c r="S130" s="78"/>
      <c r="T130" s="78"/>
    </row>
    <row r="131" spans="2:30" ht="15" customHeight="1">
      <c r="B131" s="562">
        <f>1+B118</f>
        <v>10</v>
      </c>
      <c r="C131" s="541" t="s">
        <v>209</v>
      </c>
      <c r="D131" s="542"/>
      <c r="E131" s="543" t="s">
        <v>181</v>
      </c>
      <c r="F131" s="541"/>
      <c r="G131" s="541"/>
      <c r="H131" s="541"/>
      <c r="I131" s="541"/>
      <c r="J131" s="541"/>
      <c r="K131" s="543" t="s">
        <v>182</v>
      </c>
      <c r="L131" s="542"/>
      <c r="M131" s="544" t="s">
        <v>183</v>
      </c>
      <c r="N131" s="545"/>
      <c r="O131" s="545"/>
      <c r="P131" s="545"/>
      <c r="Q131" s="545"/>
      <c r="R131" s="545"/>
      <c r="S131" s="544" t="s">
        <v>182</v>
      </c>
      <c r="T131" s="546"/>
      <c r="X131" s="71"/>
      <c r="Y131" s="71"/>
      <c r="Z131" s="71"/>
      <c r="AA131" s="71" t="s">
        <v>184</v>
      </c>
      <c r="AB131" s="71"/>
      <c r="AC131" s="71"/>
      <c r="AD131" s="71"/>
    </row>
    <row r="132" spans="2:30" ht="15" customHeight="1">
      <c r="B132" s="563"/>
      <c r="C132" s="547"/>
      <c r="D132" s="526"/>
      <c r="E132" s="548"/>
      <c r="F132" s="527"/>
      <c r="G132" s="527"/>
      <c r="H132" s="527"/>
      <c r="I132" s="527"/>
      <c r="J132" s="527"/>
      <c r="K132" s="549"/>
      <c r="L132" s="550"/>
      <c r="M132" s="551"/>
      <c r="N132" s="552"/>
      <c r="O132" s="552"/>
      <c r="P132" s="552"/>
      <c r="Q132" s="552"/>
      <c r="R132" s="553"/>
      <c r="S132" s="554"/>
      <c r="T132" s="555"/>
    </row>
    <row r="133" spans="2:30" ht="15" customHeight="1">
      <c r="B133" s="563"/>
      <c r="C133" s="556" t="s">
        <v>185</v>
      </c>
      <c r="D133" s="530"/>
      <c r="E133" s="530"/>
      <c r="F133" s="530"/>
      <c r="G133" s="530"/>
      <c r="H133" s="530"/>
      <c r="I133" s="530"/>
      <c r="J133" s="530"/>
      <c r="K133" s="530"/>
      <c r="L133" s="530"/>
      <c r="M133" s="530"/>
      <c r="N133" s="530"/>
      <c r="O133" s="529" t="s">
        <v>5</v>
      </c>
      <c r="P133" s="557"/>
      <c r="Q133" s="529" t="s">
        <v>186</v>
      </c>
      <c r="R133" s="557"/>
      <c r="S133" s="530" t="s">
        <v>187</v>
      </c>
      <c r="T133" s="531"/>
    </row>
    <row r="134" spans="2:30" ht="15" customHeight="1">
      <c r="B134" s="563"/>
      <c r="C134" s="558"/>
      <c r="D134" s="559"/>
      <c r="E134" s="559"/>
      <c r="F134" s="559"/>
      <c r="G134" s="559"/>
      <c r="H134" s="559"/>
      <c r="I134" s="559"/>
      <c r="J134" s="559"/>
      <c r="K134" s="559"/>
      <c r="L134" s="559"/>
      <c r="M134" s="559"/>
      <c r="N134" s="559"/>
      <c r="O134" s="525"/>
      <c r="P134" s="526"/>
      <c r="Q134" s="525"/>
      <c r="R134" s="526"/>
      <c r="S134" s="527"/>
      <c r="T134" s="528"/>
    </row>
    <row r="135" spans="2:30" ht="15" customHeight="1">
      <c r="B135" s="563"/>
      <c r="C135" s="558"/>
      <c r="D135" s="559"/>
      <c r="E135" s="559"/>
      <c r="F135" s="559"/>
      <c r="G135" s="559"/>
      <c r="H135" s="559"/>
      <c r="I135" s="559"/>
      <c r="J135" s="559"/>
      <c r="K135" s="559"/>
      <c r="L135" s="559"/>
      <c r="M135" s="559"/>
      <c r="N135" s="559"/>
      <c r="O135" s="529" t="s">
        <v>188</v>
      </c>
      <c r="P135" s="530"/>
      <c r="Q135" s="530"/>
      <c r="R135" s="530"/>
      <c r="S135" s="530"/>
      <c r="T135" s="531"/>
    </row>
    <row r="136" spans="2:30" ht="15" customHeight="1">
      <c r="B136" s="563"/>
      <c r="C136" s="558"/>
      <c r="D136" s="559"/>
      <c r="E136" s="559"/>
      <c r="F136" s="559"/>
      <c r="G136" s="559"/>
      <c r="H136" s="559"/>
      <c r="I136" s="559"/>
      <c r="J136" s="559"/>
      <c r="K136" s="559"/>
      <c r="L136" s="559"/>
      <c r="M136" s="559"/>
      <c r="N136" s="559"/>
      <c r="O136" s="532"/>
      <c r="P136" s="533"/>
      <c r="Q136" s="533"/>
      <c r="R136" s="533"/>
      <c r="S136" s="533"/>
      <c r="T136" s="534"/>
    </row>
    <row r="137" spans="2:30" ht="15" customHeight="1">
      <c r="B137" s="563"/>
      <c r="C137" s="558"/>
      <c r="D137" s="559"/>
      <c r="E137" s="559"/>
      <c r="F137" s="559"/>
      <c r="G137" s="559"/>
      <c r="H137" s="559"/>
      <c r="I137" s="559"/>
      <c r="J137" s="559"/>
      <c r="K137" s="559"/>
      <c r="L137" s="559"/>
      <c r="M137" s="559"/>
      <c r="N137" s="559"/>
      <c r="O137" s="532"/>
      <c r="P137" s="533"/>
      <c r="Q137" s="533"/>
      <c r="R137" s="533"/>
      <c r="S137" s="533"/>
      <c r="T137" s="534"/>
    </row>
    <row r="138" spans="2:30" ht="15" customHeight="1">
      <c r="B138" s="563"/>
      <c r="C138" s="558"/>
      <c r="D138" s="559"/>
      <c r="E138" s="559"/>
      <c r="F138" s="559"/>
      <c r="G138" s="559"/>
      <c r="H138" s="559"/>
      <c r="I138" s="559"/>
      <c r="J138" s="559"/>
      <c r="K138" s="559"/>
      <c r="L138" s="559"/>
      <c r="M138" s="559"/>
      <c r="N138" s="559"/>
      <c r="O138" s="532"/>
      <c r="P138" s="533"/>
      <c r="Q138" s="533"/>
      <c r="R138" s="533"/>
      <c r="S138" s="533"/>
      <c r="T138" s="534"/>
    </row>
    <row r="139" spans="2:30" ht="15" customHeight="1">
      <c r="B139" s="563"/>
      <c r="C139" s="560"/>
      <c r="D139" s="561"/>
      <c r="E139" s="561"/>
      <c r="F139" s="561"/>
      <c r="G139" s="561"/>
      <c r="H139" s="561"/>
      <c r="I139" s="561"/>
      <c r="J139" s="561"/>
      <c r="K139" s="561"/>
      <c r="L139" s="561"/>
      <c r="M139" s="561"/>
      <c r="N139" s="561"/>
      <c r="O139" s="535" t="str">
        <f>IF(Q134=$AD$2,$AE$2,IF(Q134=$AD$3,$AE$3,IF(Q134=$AD$4,$AE$4,IF(Q134=$AD$5,$AE$5," "))))</f>
        <v xml:space="preserve"> </v>
      </c>
      <c r="P139" s="536"/>
      <c r="Q139" s="536"/>
      <c r="R139" s="536"/>
      <c r="S139" s="536"/>
      <c r="T139" s="537"/>
    </row>
    <row r="140" spans="2:30" ht="15" customHeight="1">
      <c r="B140" s="563"/>
      <c r="C140" s="509" t="s">
        <v>189</v>
      </c>
      <c r="D140" s="509"/>
      <c r="E140" s="509"/>
      <c r="F140" s="509"/>
      <c r="G140" s="509"/>
      <c r="H140" s="509"/>
      <c r="I140" s="509"/>
      <c r="J140" s="509"/>
      <c r="K140" s="509"/>
      <c r="L140" s="509"/>
      <c r="M140" s="509"/>
      <c r="N140" s="509"/>
      <c r="O140" s="509"/>
      <c r="P140" s="510"/>
      <c r="Q140" s="511" t="s">
        <v>190</v>
      </c>
      <c r="R140" s="509"/>
      <c r="S140" s="509"/>
      <c r="T140" s="512"/>
    </row>
    <row r="141" spans="2:30" ht="15" customHeight="1">
      <c r="B141" s="563"/>
      <c r="C141" s="513"/>
      <c r="D141" s="514"/>
      <c r="E141" s="514"/>
      <c r="F141" s="514"/>
      <c r="G141" s="514"/>
      <c r="H141" s="514"/>
      <c r="I141" s="514"/>
      <c r="J141" s="514"/>
      <c r="K141" s="514"/>
      <c r="L141" s="514"/>
      <c r="M141" s="514"/>
      <c r="N141" s="514"/>
      <c r="O141" s="514"/>
      <c r="P141" s="515"/>
      <c r="Q141" s="519"/>
      <c r="R141" s="520"/>
      <c r="S141" s="520"/>
      <c r="T141" s="521"/>
    </row>
    <row r="142" spans="2:30" ht="15" customHeight="1">
      <c r="B142" s="564"/>
      <c r="C142" s="516"/>
      <c r="D142" s="517"/>
      <c r="E142" s="517"/>
      <c r="F142" s="517"/>
      <c r="G142" s="517"/>
      <c r="H142" s="517"/>
      <c r="I142" s="517"/>
      <c r="J142" s="517"/>
      <c r="K142" s="517"/>
      <c r="L142" s="517"/>
      <c r="M142" s="517"/>
      <c r="N142" s="517"/>
      <c r="O142" s="517"/>
      <c r="P142" s="518"/>
      <c r="Q142" s="522"/>
      <c r="R142" s="523"/>
      <c r="S142" s="523"/>
      <c r="T142" s="524"/>
    </row>
    <row r="143" spans="2:30" ht="15" customHeight="1">
      <c r="B143" s="78"/>
      <c r="C143" s="78"/>
      <c r="D143" s="78"/>
      <c r="E143" s="78"/>
      <c r="F143" s="78"/>
      <c r="G143" s="78"/>
      <c r="H143" s="78"/>
      <c r="I143" s="78"/>
      <c r="J143" s="78"/>
      <c r="K143" s="78"/>
      <c r="L143" s="78"/>
      <c r="M143" s="78"/>
      <c r="N143" s="78"/>
      <c r="O143" s="78"/>
      <c r="P143" s="78"/>
      <c r="Q143" s="78"/>
      <c r="R143" s="78"/>
      <c r="S143" s="78"/>
      <c r="T143" s="78"/>
    </row>
    <row r="144" spans="2:30" ht="15" customHeight="1">
      <c r="B144" s="562">
        <f>1+B131</f>
        <v>11</v>
      </c>
      <c r="C144" s="541" t="s">
        <v>209</v>
      </c>
      <c r="D144" s="542"/>
      <c r="E144" s="543" t="s">
        <v>181</v>
      </c>
      <c r="F144" s="541"/>
      <c r="G144" s="541"/>
      <c r="H144" s="541"/>
      <c r="I144" s="541"/>
      <c r="J144" s="541"/>
      <c r="K144" s="543" t="s">
        <v>182</v>
      </c>
      <c r="L144" s="542"/>
      <c r="M144" s="544" t="s">
        <v>183</v>
      </c>
      <c r="N144" s="545"/>
      <c r="O144" s="545"/>
      <c r="P144" s="545"/>
      <c r="Q144" s="545"/>
      <c r="R144" s="545"/>
      <c r="S144" s="544" t="s">
        <v>182</v>
      </c>
      <c r="T144" s="546"/>
      <c r="X144" s="71"/>
      <c r="Y144" s="71"/>
      <c r="Z144" s="71"/>
      <c r="AA144" s="71" t="s">
        <v>184</v>
      </c>
      <c r="AB144" s="71"/>
      <c r="AC144" s="71"/>
      <c r="AD144" s="71"/>
    </row>
    <row r="145" spans="2:30" ht="15" customHeight="1">
      <c r="B145" s="563"/>
      <c r="C145" s="547"/>
      <c r="D145" s="526"/>
      <c r="E145" s="548"/>
      <c r="F145" s="527"/>
      <c r="G145" s="527"/>
      <c r="H145" s="527"/>
      <c r="I145" s="527"/>
      <c r="J145" s="527"/>
      <c r="K145" s="549"/>
      <c r="L145" s="550"/>
      <c r="M145" s="551"/>
      <c r="N145" s="552"/>
      <c r="O145" s="552"/>
      <c r="P145" s="552"/>
      <c r="Q145" s="552"/>
      <c r="R145" s="553"/>
      <c r="S145" s="554"/>
      <c r="T145" s="555"/>
    </row>
    <row r="146" spans="2:30" ht="15" customHeight="1">
      <c r="B146" s="563"/>
      <c r="C146" s="556" t="s">
        <v>185</v>
      </c>
      <c r="D146" s="530"/>
      <c r="E146" s="530"/>
      <c r="F146" s="530"/>
      <c r="G146" s="530"/>
      <c r="H146" s="530"/>
      <c r="I146" s="530"/>
      <c r="J146" s="530"/>
      <c r="K146" s="530"/>
      <c r="L146" s="530"/>
      <c r="M146" s="530"/>
      <c r="N146" s="530"/>
      <c r="O146" s="529" t="s">
        <v>5</v>
      </c>
      <c r="P146" s="557"/>
      <c r="Q146" s="529" t="s">
        <v>186</v>
      </c>
      <c r="R146" s="557"/>
      <c r="S146" s="530" t="s">
        <v>187</v>
      </c>
      <c r="T146" s="531"/>
    </row>
    <row r="147" spans="2:30" ht="15" customHeight="1">
      <c r="B147" s="563"/>
      <c r="C147" s="558"/>
      <c r="D147" s="559"/>
      <c r="E147" s="559"/>
      <c r="F147" s="559"/>
      <c r="G147" s="559"/>
      <c r="H147" s="559"/>
      <c r="I147" s="559"/>
      <c r="J147" s="559"/>
      <c r="K147" s="559"/>
      <c r="L147" s="559"/>
      <c r="M147" s="559"/>
      <c r="N147" s="559"/>
      <c r="O147" s="525"/>
      <c r="P147" s="526"/>
      <c r="Q147" s="525"/>
      <c r="R147" s="526"/>
      <c r="S147" s="527"/>
      <c r="T147" s="528"/>
    </row>
    <row r="148" spans="2:30" ht="15" customHeight="1">
      <c r="B148" s="563"/>
      <c r="C148" s="558"/>
      <c r="D148" s="559"/>
      <c r="E148" s="559"/>
      <c r="F148" s="559"/>
      <c r="G148" s="559"/>
      <c r="H148" s="559"/>
      <c r="I148" s="559"/>
      <c r="J148" s="559"/>
      <c r="K148" s="559"/>
      <c r="L148" s="559"/>
      <c r="M148" s="559"/>
      <c r="N148" s="559"/>
      <c r="O148" s="529" t="s">
        <v>188</v>
      </c>
      <c r="P148" s="530"/>
      <c r="Q148" s="530"/>
      <c r="R148" s="530"/>
      <c r="S148" s="530"/>
      <c r="T148" s="531"/>
    </row>
    <row r="149" spans="2:30" ht="15" customHeight="1">
      <c r="B149" s="563"/>
      <c r="C149" s="558"/>
      <c r="D149" s="559"/>
      <c r="E149" s="559"/>
      <c r="F149" s="559"/>
      <c r="G149" s="559"/>
      <c r="H149" s="559"/>
      <c r="I149" s="559"/>
      <c r="J149" s="559"/>
      <c r="K149" s="559"/>
      <c r="L149" s="559"/>
      <c r="M149" s="559"/>
      <c r="N149" s="559"/>
      <c r="O149" s="532"/>
      <c r="P149" s="533"/>
      <c r="Q149" s="533"/>
      <c r="R149" s="533"/>
      <c r="S149" s="533"/>
      <c r="T149" s="534"/>
    </row>
    <row r="150" spans="2:30" ht="15" customHeight="1">
      <c r="B150" s="563"/>
      <c r="C150" s="558"/>
      <c r="D150" s="559"/>
      <c r="E150" s="559"/>
      <c r="F150" s="559"/>
      <c r="G150" s="559"/>
      <c r="H150" s="559"/>
      <c r="I150" s="559"/>
      <c r="J150" s="559"/>
      <c r="K150" s="559"/>
      <c r="L150" s="559"/>
      <c r="M150" s="559"/>
      <c r="N150" s="559"/>
      <c r="O150" s="532"/>
      <c r="P150" s="533"/>
      <c r="Q150" s="533"/>
      <c r="R150" s="533"/>
      <c r="S150" s="533"/>
      <c r="T150" s="534"/>
    </row>
    <row r="151" spans="2:30" ht="15" customHeight="1">
      <c r="B151" s="563"/>
      <c r="C151" s="558"/>
      <c r="D151" s="559"/>
      <c r="E151" s="559"/>
      <c r="F151" s="559"/>
      <c r="G151" s="559"/>
      <c r="H151" s="559"/>
      <c r="I151" s="559"/>
      <c r="J151" s="559"/>
      <c r="K151" s="559"/>
      <c r="L151" s="559"/>
      <c r="M151" s="559"/>
      <c r="N151" s="559"/>
      <c r="O151" s="532"/>
      <c r="P151" s="533"/>
      <c r="Q151" s="533"/>
      <c r="R151" s="533"/>
      <c r="S151" s="533"/>
      <c r="T151" s="534"/>
    </row>
    <row r="152" spans="2:30" ht="15" customHeight="1">
      <c r="B152" s="563"/>
      <c r="C152" s="560"/>
      <c r="D152" s="561"/>
      <c r="E152" s="561"/>
      <c r="F152" s="561"/>
      <c r="G152" s="561"/>
      <c r="H152" s="561"/>
      <c r="I152" s="561"/>
      <c r="J152" s="561"/>
      <c r="K152" s="561"/>
      <c r="L152" s="561"/>
      <c r="M152" s="561"/>
      <c r="N152" s="561"/>
      <c r="O152" s="535" t="str">
        <f>IF(Q147=$AD$2,$AE$2,IF(Q147=$AD$3,$AE$3,IF(Q147=$AD$4,$AE$4,IF(Q147=$AD$5,$AE$5," "))))</f>
        <v xml:space="preserve"> </v>
      </c>
      <c r="P152" s="536"/>
      <c r="Q152" s="536"/>
      <c r="R152" s="536"/>
      <c r="S152" s="536"/>
      <c r="T152" s="537"/>
    </row>
    <row r="153" spans="2:30" ht="15" customHeight="1">
      <c r="B153" s="563"/>
      <c r="C153" s="509" t="s">
        <v>189</v>
      </c>
      <c r="D153" s="509"/>
      <c r="E153" s="509"/>
      <c r="F153" s="509"/>
      <c r="G153" s="509"/>
      <c r="H153" s="509"/>
      <c r="I153" s="509"/>
      <c r="J153" s="509"/>
      <c r="K153" s="509"/>
      <c r="L153" s="509"/>
      <c r="M153" s="509"/>
      <c r="N153" s="509"/>
      <c r="O153" s="509"/>
      <c r="P153" s="510"/>
      <c r="Q153" s="511" t="s">
        <v>190</v>
      </c>
      <c r="R153" s="509"/>
      <c r="S153" s="509"/>
      <c r="T153" s="512"/>
    </row>
    <row r="154" spans="2:30" ht="15" customHeight="1">
      <c r="B154" s="563"/>
      <c r="C154" s="513"/>
      <c r="D154" s="514"/>
      <c r="E154" s="514"/>
      <c r="F154" s="514"/>
      <c r="G154" s="514"/>
      <c r="H154" s="514"/>
      <c r="I154" s="514"/>
      <c r="J154" s="514"/>
      <c r="K154" s="514"/>
      <c r="L154" s="514"/>
      <c r="M154" s="514"/>
      <c r="N154" s="514"/>
      <c r="O154" s="514"/>
      <c r="P154" s="515"/>
      <c r="Q154" s="519"/>
      <c r="R154" s="520"/>
      <c r="S154" s="520"/>
      <c r="T154" s="521"/>
    </row>
    <row r="155" spans="2:30" ht="15" customHeight="1">
      <c r="B155" s="564"/>
      <c r="C155" s="516"/>
      <c r="D155" s="517"/>
      <c r="E155" s="517"/>
      <c r="F155" s="517"/>
      <c r="G155" s="517"/>
      <c r="H155" s="517"/>
      <c r="I155" s="517"/>
      <c r="J155" s="517"/>
      <c r="K155" s="517"/>
      <c r="L155" s="517"/>
      <c r="M155" s="517"/>
      <c r="N155" s="517"/>
      <c r="O155" s="517"/>
      <c r="P155" s="518"/>
      <c r="Q155" s="522"/>
      <c r="R155" s="523"/>
      <c r="S155" s="523"/>
      <c r="T155" s="524"/>
    </row>
    <row r="156" spans="2:30" ht="15" customHeight="1">
      <c r="B156" s="78"/>
      <c r="C156" s="78"/>
      <c r="D156" s="78"/>
      <c r="E156" s="78"/>
      <c r="F156" s="78"/>
      <c r="G156" s="78"/>
      <c r="H156" s="78"/>
      <c r="I156" s="78"/>
      <c r="J156" s="78"/>
      <c r="K156" s="78"/>
      <c r="L156" s="78"/>
      <c r="M156" s="78"/>
      <c r="N156" s="78"/>
      <c r="O156" s="78"/>
      <c r="P156" s="78"/>
      <c r="Q156" s="78"/>
      <c r="R156" s="78"/>
      <c r="S156" s="78"/>
      <c r="T156" s="78"/>
    </row>
    <row r="157" spans="2:30" ht="15" customHeight="1">
      <c r="B157" s="538">
        <f>1+B144</f>
        <v>12</v>
      </c>
      <c r="C157" s="541" t="s">
        <v>209</v>
      </c>
      <c r="D157" s="542"/>
      <c r="E157" s="543" t="s">
        <v>181</v>
      </c>
      <c r="F157" s="541"/>
      <c r="G157" s="541"/>
      <c r="H157" s="541"/>
      <c r="I157" s="541"/>
      <c r="J157" s="541"/>
      <c r="K157" s="543" t="s">
        <v>182</v>
      </c>
      <c r="L157" s="542"/>
      <c r="M157" s="544" t="s">
        <v>183</v>
      </c>
      <c r="N157" s="545"/>
      <c r="O157" s="545"/>
      <c r="P157" s="545"/>
      <c r="Q157" s="545"/>
      <c r="R157" s="545"/>
      <c r="S157" s="544" t="s">
        <v>182</v>
      </c>
      <c r="T157" s="546"/>
      <c r="X157" s="71"/>
      <c r="Y157" s="71"/>
      <c r="Z157" s="71"/>
      <c r="AA157" s="71" t="s">
        <v>184</v>
      </c>
      <c r="AB157" s="71"/>
      <c r="AC157" s="71"/>
      <c r="AD157" s="71"/>
    </row>
    <row r="158" spans="2:30" ht="15" customHeight="1">
      <c r="B158" s="539"/>
      <c r="C158" s="547"/>
      <c r="D158" s="526"/>
      <c r="E158" s="548"/>
      <c r="F158" s="527"/>
      <c r="G158" s="527"/>
      <c r="H158" s="527"/>
      <c r="I158" s="527"/>
      <c r="J158" s="527"/>
      <c r="K158" s="549"/>
      <c r="L158" s="550"/>
      <c r="M158" s="551"/>
      <c r="N158" s="552"/>
      <c r="O158" s="552"/>
      <c r="P158" s="552"/>
      <c r="Q158" s="552"/>
      <c r="R158" s="553"/>
      <c r="S158" s="554"/>
      <c r="T158" s="555"/>
    </row>
    <row r="159" spans="2:30" ht="15" customHeight="1">
      <c r="B159" s="539"/>
      <c r="C159" s="556" t="s">
        <v>185</v>
      </c>
      <c r="D159" s="530"/>
      <c r="E159" s="530"/>
      <c r="F159" s="530"/>
      <c r="G159" s="530"/>
      <c r="H159" s="530"/>
      <c r="I159" s="530"/>
      <c r="J159" s="530"/>
      <c r="K159" s="530"/>
      <c r="L159" s="530"/>
      <c r="M159" s="530"/>
      <c r="N159" s="530"/>
      <c r="O159" s="529" t="s">
        <v>5</v>
      </c>
      <c r="P159" s="557"/>
      <c r="Q159" s="529" t="s">
        <v>186</v>
      </c>
      <c r="R159" s="557"/>
      <c r="S159" s="530" t="s">
        <v>187</v>
      </c>
      <c r="T159" s="531"/>
    </row>
    <row r="160" spans="2:30" ht="15" customHeight="1">
      <c r="B160" s="539"/>
      <c r="C160" s="558"/>
      <c r="D160" s="559"/>
      <c r="E160" s="559"/>
      <c r="F160" s="559"/>
      <c r="G160" s="559"/>
      <c r="H160" s="559"/>
      <c r="I160" s="559"/>
      <c r="J160" s="559"/>
      <c r="K160" s="559"/>
      <c r="L160" s="559"/>
      <c r="M160" s="559"/>
      <c r="N160" s="559"/>
      <c r="O160" s="525"/>
      <c r="P160" s="526"/>
      <c r="Q160" s="525"/>
      <c r="R160" s="526"/>
      <c r="S160" s="527"/>
      <c r="T160" s="528"/>
    </row>
    <row r="161" spans="2:20" ht="15" customHeight="1">
      <c r="B161" s="539"/>
      <c r="C161" s="558"/>
      <c r="D161" s="559"/>
      <c r="E161" s="559"/>
      <c r="F161" s="559"/>
      <c r="G161" s="559"/>
      <c r="H161" s="559"/>
      <c r="I161" s="559"/>
      <c r="J161" s="559"/>
      <c r="K161" s="559"/>
      <c r="L161" s="559"/>
      <c r="M161" s="559"/>
      <c r="N161" s="559"/>
      <c r="O161" s="529" t="s">
        <v>188</v>
      </c>
      <c r="P161" s="530"/>
      <c r="Q161" s="530"/>
      <c r="R161" s="530"/>
      <c r="S161" s="530"/>
      <c r="T161" s="531"/>
    </row>
    <row r="162" spans="2:20" ht="15" customHeight="1">
      <c r="B162" s="539"/>
      <c r="C162" s="558"/>
      <c r="D162" s="559"/>
      <c r="E162" s="559"/>
      <c r="F162" s="559"/>
      <c r="G162" s="559"/>
      <c r="H162" s="559"/>
      <c r="I162" s="559"/>
      <c r="J162" s="559"/>
      <c r="K162" s="559"/>
      <c r="L162" s="559"/>
      <c r="M162" s="559"/>
      <c r="N162" s="559"/>
      <c r="O162" s="532"/>
      <c r="P162" s="533"/>
      <c r="Q162" s="533"/>
      <c r="R162" s="533"/>
      <c r="S162" s="533"/>
      <c r="T162" s="534"/>
    </row>
    <row r="163" spans="2:20" ht="15" customHeight="1">
      <c r="B163" s="539"/>
      <c r="C163" s="558"/>
      <c r="D163" s="559"/>
      <c r="E163" s="559"/>
      <c r="F163" s="559"/>
      <c r="G163" s="559"/>
      <c r="H163" s="559"/>
      <c r="I163" s="559"/>
      <c r="J163" s="559"/>
      <c r="K163" s="559"/>
      <c r="L163" s="559"/>
      <c r="M163" s="559"/>
      <c r="N163" s="559"/>
      <c r="O163" s="532"/>
      <c r="P163" s="533"/>
      <c r="Q163" s="533"/>
      <c r="R163" s="533"/>
      <c r="S163" s="533"/>
      <c r="T163" s="534"/>
    </row>
    <row r="164" spans="2:20" ht="15" customHeight="1">
      <c r="B164" s="539"/>
      <c r="C164" s="558"/>
      <c r="D164" s="559"/>
      <c r="E164" s="559"/>
      <c r="F164" s="559"/>
      <c r="G164" s="559"/>
      <c r="H164" s="559"/>
      <c r="I164" s="559"/>
      <c r="J164" s="559"/>
      <c r="K164" s="559"/>
      <c r="L164" s="559"/>
      <c r="M164" s="559"/>
      <c r="N164" s="559"/>
      <c r="O164" s="532"/>
      <c r="P164" s="533"/>
      <c r="Q164" s="533"/>
      <c r="R164" s="533"/>
      <c r="S164" s="533"/>
      <c r="T164" s="534"/>
    </row>
    <row r="165" spans="2:20" ht="15" customHeight="1">
      <c r="B165" s="539"/>
      <c r="C165" s="560"/>
      <c r="D165" s="561"/>
      <c r="E165" s="561"/>
      <c r="F165" s="561"/>
      <c r="G165" s="561"/>
      <c r="H165" s="561"/>
      <c r="I165" s="561"/>
      <c r="J165" s="561"/>
      <c r="K165" s="561"/>
      <c r="L165" s="561"/>
      <c r="M165" s="561"/>
      <c r="N165" s="561"/>
      <c r="O165" s="535" t="str">
        <f>IF(Q160=$AD$2,$AE$2,IF(Q160=$AD$3,$AE$3,IF(Q160=$AD$4,$AE$4,IF(Q160=$AD$5,$AE$5," "))))</f>
        <v xml:space="preserve"> </v>
      </c>
      <c r="P165" s="536"/>
      <c r="Q165" s="536"/>
      <c r="R165" s="536"/>
      <c r="S165" s="536"/>
      <c r="T165" s="537"/>
    </row>
    <row r="166" spans="2:20" ht="15" customHeight="1">
      <c r="B166" s="539"/>
      <c r="C166" s="509" t="s">
        <v>189</v>
      </c>
      <c r="D166" s="509"/>
      <c r="E166" s="509"/>
      <c r="F166" s="509"/>
      <c r="G166" s="509"/>
      <c r="H166" s="509"/>
      <c r="I166" s="509"/>
      <c r="J166" s="509"/>
      <c r="K166" s="509"/>
      <c r="L166" s="509"/>
      <c r="M166" s="509"/>
      <c r="N166" s="509"/>
      <c r="O166" s="509"/>
      <c r="P166" s="510"/>
      <c r="Q166" s="511" t="s">
        <v>190</v>
      </c>
      <c r="R166" s="509"/>
      <c r="S166" s="509"/>
      <c r="T166" s="512"/>
    </row>
    <row r="167" spans="2:20" ht="15" customHeight="1">
      <c r="B167" s="539"/>
      <c r="C167" s="513"/>
      <c r="D167" s="514"/>
      <c r="E167" s="514"/>
      <c r="F167" s="514"/>
      <c r="G167" s="514"/>
      <c r="H167" s="514"/>
      <c r="I167" s="514"/>
      <c r="J167" s="514"/>
      <c r="K167" s="514"/>
      <c r="L167" s="514"/>
      <c r="M167" s="514"/>
      <c r="N167" s="514"/>
      <c r="O167" s="514"/>
      <c r="P167" s="515"/>
      <c r="Q167" s="519"/>
      <c r="R167" s="520"/>
      <c r="S167" s="520"/>
      <c r="T167" s="521"/>
    </row>
    <row r="168" spans="2:20" ht="15" customHeight="1">
      <c r="B168" s="540"/>
      <c r="C168" s="516"/>
      <c r="D168" s="517"/>
      <c r="E168" s="517"/>
      <c r="F168" s="517"/>
      <c r="G168" s="517"/>
      <c r="H168" s="517"/>
      <c r="I168" s="517"/>
      <c r="J168" s="517"/>
      <c r="K168" s="517"/>
      <c r="L168" s="517"/>
      <c r="M168" s="517"/>
      <c r="N168" s="517"/>
      <c r="O168" s="517"/>
      <c r="P168" s="518"/>
      <c r="Q168" s="522"/>
      <c r="R168" s="523"/>
      <c r="S168" s="523"/>
      <c r="T168" s="524"/>
    </row>
    <row r="169" spans="2:20" ht="15" customHeight="1">
      <c r="B169" s="70"/>
      <c r="C169" s="70"/>
      <c r="D169" s="70"/>
      <c r="E169" s="70"/>
      <c r="F169" s="70"/>
      <c r="G169" s="70"/>
      <c r="H169" s="70"/>
      <c r="I169" s="70"/>
      <c r="J169" s="70"/>
      <c r="K169" s="70"/>
      <c r="L169" s="70"/>
      <c r="M169" s="70"/>
      <c r="N169" s="70"/>
      <c r="O169" s="70"/>
      <c r="P169" s="70"/>
      <c r="Q169" s="70"/>
      <c r="R169" s="70"/>
      <c r="S169" s="70"/>
      <c r="T169" s="70"/>
    </row>
    <row r="170" spans="2:20" ht="15" customHeight="1">
      <c r="B170" s="70"/>
      <c r="C170" s="70"/>
      <c r="D170" s="70"/>
      <c r="E170" s="70"/>
      <c r="F170" s="70"/>
      <c r="G170" s="70"/>
      <c r="H170" s="70"/>
      <c r="I170" s="70"/>
      <c r="J170" s="70"/>
      <c r="K170" s="70"/>
      <c r="L170" s="70"/>
      <c r="M170" s="70"/>
      <c r="N170" s="70"/>
      <c r="O170" s="70"/>
      <c r="P170" s="70"/>
      <c r="Q170" s="70"/>
      <c r="R170" s="70"/>
      <c r="S170" s="70"/>
      <c r="T170" s="70"/>
    </row>
    <row r="171" spans="2:20" ht="15" customHeight="1">
      <c r="B171" s="70"/>
      <c r="C171" s="70"/>
      <c r="D171" s="70"/>
      <c r="E171" s="70"/>
      <c r="F171" s="70"/>
      <c r="G171" s="70"/>
      <c r="H171" s="70"/>
      <c r="I171" s="70"/>
      <c r="J171" s="70"/>
      <c r="K171" s="70"/>
      <c r="L171" s="70"/>
      <c r="M171" s="70"/>
      <c r="N171" s="70"/>
      <c r="O171" s="70"/>
      <c r="P171" s="70"/>
      <c r="Q171" s="70"/>
      <c r="R171" s="70"/>
      <c r="S171" s="70"/>
      <c r="T171" s="70"/>
    </row>
    <row r="172" spans="2:20" ht="15" customHeight="1">
      <c r="B172" s="70"/>
      <c r="C172" s="70"/>
      <c r="D172" s="70"/>
      <c r="E172" s="70"/>
      <c r="F172" s="70"/>
      <c r="G172" s="70"/>
      <c r="H172" s="70"/>
      <c r="I172" s="70"/>
      <c r="J172" s="70"/>
      <c r="K172" s="70"/>
      <c r="L172" s="70"/>
      <c r="M172" s="70"/>
      <c r="N172" s="70"/>
      <c r="O172" s="70"/>
      <c r="P172" s="70"/>
      <c r="Q172" s="70"/>
      <c r="R172" s="70"/>
      <c r="S172" s="70"/>
      <c r="T172" s="70"/>
    </row>
    <row r="173" spans="2:20" ht="15" customHeight="1">
      <c r="B173" s="70"/>
      <c r="C173" s="70"/>
      <c r="D173" s="70"/>
      <c r="E173" s="70"/>
      <c r="F173" s="70"/>
      <c r="G173" s="70"/>
      <c r="H173" s="70"/>
      <c r="I173" s="70"/>
      <c r="J173" s="70"/>
      <c r="K173" s="70"/>
      <c r="L173" s="70"/>
      <c r="M173" s="70"/>
      <c r="N173" s="70"/>
      <c r="O173" s="70"/>
      <c r="P173" s="70"/>
      <c r="Q173" s="70"/>
      <c r="R173" s="70"/>
      <c r="S173" s="70"/>
      <c r="T173" s="70"/>
    </row>
    <row r="174" spans="2:20" ht="15" customHeight="1">
      <c r="B174" s="70"/>
      <c r="C174" s="70"/>
      <c r="D174" s="70"/>
      <c r="E174" s="70"/>
      <c r="F174" s="70"/>
      <c r="G174" s="70"/>
      <c r="H174" s="70"/>
      <c r="I174" s="70"/>
      <c r="J174" s="70"/>
      <c r="K174" s="70"/>
      <c r="L174" s="70"/>
      <c r="M174" s="70"/>
      <c r="N174" s="70"/>
      <c r="O174" s="70"/>
      <c r="P174" s="70"/>
      <c r="Q174" s="70"/>
      <c r="R174" s="70"/>
      <c r="S174" s="70"/>
      <c r="T174" s="70"/>
    </row>
    <row r="175" spans="2:20" ht="15" customHeight="1">
      <c r="B175" s="70"/>
      <c r="C175" s="70"/>
      <c r="D175" s="70"/>
      <c r="E175" s="70"/>
      <c r="F175" s="70"/>
      <c r="G175" s="70"/>
      <c r="H175" s="70"/>
      <c r="I175" s="70"/>
      <c r="J175" s="70"/>
      <c r="K175" s="70"/>
      <c r="L175" s="70"/>
      <c r="M175" s="70"/>
      <c r="N175" s="70"/>
      <c r="O175" s="70"/>
      <c r="P175" s="70"/>
      <c r="Q175" s="70"/>
      <c r="R175" s="70"/>
      <c r="S175" s="70"/>
      <c r="T175" s="70"/>
    </row>
    <row r="176" spans="2:20" ht="15" customHeight="1">
      <c r="B176" s="70"/>
      <c r="C176" s="70"/>
      <c r="D176" s="70"/>
      <c r="E176" s="70"/>
      <c r="F176" s="70"/>
      <c r="G176" s="70"/>
      <c r="H176" s="70"/>
      <c r="I176" s="70"/>
      <c r="J176" s="70"/>
      <c r="K176" s="70"/>
      <c r="L176" s="70"/>
      <c r="M176" s="70"/>
      <c r="N176" s="70"/>
      <c r="O176" s="70"/>
      <c r="P176" s="70"/>
      <c r="Q176" s="70"/>
      <c r="R176" s="70"/>
      <c r="S176" s="70"/>
      <c r="T176" s="70"/>
    </row>
    <row r="177" spans="2:20" ht="15" customHeight="1">
      <c r="B177" s="70"/>
      <c r="C177" s="70"/>
      <c r="D177" s="70"/>
      <c r="E177" s="70"/>
      <c r="F177" s="70"/>
      <c r="G177" s="70"/>
      <c r="H177" s="70"/>
      <c r="I177" s="70"/>
      <c r="J177" s="70"/>
      <c r="K177" s="70"/>
      <c r="L177" s="70"/>
      <c r="M177" s="70"/>
      <c r="N177" s="70"/>
      <c r="O177" s="70"/>
      <c r="P177" s="70"/>
      <c r="Q177" s="70"/>
      <c r="R177" s="70"/>
      <c r="S177" s="70"/>
      <c r="T177" s="70"/>
    </row>
    <row r="178" spans="2:20" ht="15" customHeight="1">
      <c r="B178" s="70"/>
      <c r="C178" s="70"/>
      <c r="D178" s="70"/>
      <c r="E178" s="70"/>
      <c r="F178" s="70"/>
      <c r="G178" s="70"/>
      <c r="H178" s="70"/>
      <c r="I178" s="70"/>
      <c r="J178" s="70"/>
      <c r="K178" s="70"/>
      <c r="L178" s="70"/>
      <c r="M178" s="70"/>
      <c r="N178" s="70"/>
      <c r="O178" s="70"/>
      <c r="P178" s="70"/>
      <c r="Q178" s="70"/>
      <c r="R178" s="70"/>
      <c r="S178" s="70"/>
      <c r="T178" s="70"/>
    </row>
    <row r="179" spans="2:20" ht="15" customHeight="1">
      <c r="B179" s="70"/>
      <c r="C179" s="70"/>
      <c r="D179" s="70"/>
      <c r="E179" s="70"/>
      <c r="F179" s="70"/>
      <c r="G179" s="70"/>
      <c r="H179" s="70"/>
      <c r="I179" s="70"/>
      <c r="J179" s="70"/>
      <c r="K179" s="70"/>
      <c r="L179" s="70"/>
      <c r="M179" s="70"/>
      <c r="N179" s="70"/>
      <c r="O179" s="70"/>
      <c r="P179" s="70"/>
      <c r="Q179" s="70"/>
      <c r="R179" s="70"/>
      <c r="S179" s="70"/>
      <c r="T179" s="70"/>
    </row>
    <row r="180" spans="2:20" ht="15" customHeight="1">
      <c r="B180" s="70"/>
      <c r="C180" s="70"/>
      <c r="D180" s="70"/>
      <c r="E180" s="70"/>
      <c r="F180" s="70"/>
      <c r="G180" s="70"/>
      <c r="H180" s="70"/>
      <c r="I180" s="70"/>
      <c r="J180" s="70"/>
      <c r="K180" s="70"/>
      <c r="L180" s="70"/>
      <c r="M180" s="70"/>
      <c r="N180" s="70"/>
      <c r="O180" s="70"/>
      <c r="P180" s="70"/>
      <c r="Q180" s="70"/>
      <c r="R180" s="70"/>
      <c r="S180" s="70"/>
      <c r="T180" s="70"/>
    </row>
    <row r="181" spans="2:20" ht="15" customHeight="1">
      <c r="B181" s="70"/>
      <c r="C181" s="70"/>
      <c r="D181" s="70"/>
      <c r="E181" s="70"/>
      <c r="F181" s="70"/>
      <c r="G181" s="70"/>
      <c r="H181" s="70"/>
      <c r="I181" s="70"/>
      <c r="J181" s="70"/>
      <c r="K181" s="70"/>
      <c r="L181" s="70"/>
      <c r="M181" s="70"/>
      <c r="N181" s="70"/>
      <c r="O181" s="70"/>
      <c r="P181" s="70"/>
      <c r="Q181" s="70"/>
      <c r="R181" s="70"/>
      <c r="S181" s="70"/>
      <c r="T181" s="70"/>
    </row>
    <row r="182" spans="2:20" ht="15" customHeight="1">
      <c r="B182" s="70"/>
      <c r="C182" s="70"/>
      <c r="D182" s="70"/>
      <c r="E182" s="70"/>
      <c r="F182" s="70"/>
      <c r="G182" s="70"/>
      <c r="H182" s="70"/>
      <c r="I182" s="70"/>
      <c r="J182" s="70"/>
      <c r="K182" s="70"/>
      <c r="L182" s="70"/>
      <c r="M182" s="70"/>
      <c r="N182" s="70"/>
      <c r="O182" s="70"/>
      <c r="P182" s="70"/>
      <c r="Q182" s="70"/>
      <c r="R182" s="70"/>
      <c r="S182" s="70"/>
      <c r="T182" s="70"/>
    </row>
    <row r="183" spans="2:20" ht="15" customHeight="1">
      <c r="B183" s="70"/>
      <c r="C183" s="70"/>
      <c r="D183" s="70"/>
      <c r="E183" s="70"/>
      <c r="F183" s="70"/>
      <c r="G183" s="70"/>
      <c r="H183" s="70"/>
      <c r="I183" s="70"/>
      <c r="J183" s="70"/>
      <c r="K183" s="70"/>
      <c r="L183" s="70"/>
      <c r="M183" s="70"/>
      <c r="N183" s="70"/>
      <c r="O183" s="70"/>
      <c r="P183" s="70"/>
      <c r="Q183" s="70"/>
      <c r="R183" s="70"/>
      <c r="S183" s="70"/>
      <c r="T183" s="70"/>
    </row>
    <row r="184" spans="2:20" ht="15" customHeight="1">
      <c r="B184" s="70"/>
      <c r="C184" s="70"/>
      <c r="D184" s="70"/>
      <c r="E184" s="70"/>
      <c r="F184" s="70"/>
      <c r="G184" s="70"/>
      <c r="H184" s="70"/>
      <c r="I184" s="70"/>
      <c r="J184" s="70"/>
      <c r="K184" s="70"/>
      <c r="L184" s="70"/>
      <c r="M184" s="70"/>
      <c r="N184" s="70"/>
      <c r="O184" s="70"/>
      <c r="P184" s="70"/>
      <c r="Q184" s="70"/>
      <c r="R184" s="70"/>
      <c r="S184" s="70"/>
      <c r="T184" s="70"/>
    </row>
    <row r="185" spans="2:20" ht="15" customHeight="1">
      <c r="B185" s="70"/>
      <c r="C185" s="70"/>
      <c r="D185" s="70"/>
      <c r="E185" s="70"/>
      <c r="F185" s="70"/>
      <c r="G185" s="70"/>
      <c r="H185" s="70"/>
      <c r="I185" s="70"/>
      <c r="J185" s="70"/>
      <c r="K185" s="70"/>
      <c r="L185" s="70"/>
      <c r="M185" s="70"/>
      <c r="N185" s="70"/>
      <c r="O185" s="70"/>
      <c r="P185" s="70"/>
      <c r="Q185" s="70"/>
      <c r="R185" s="70"/>
      <c r="S185" s="70"/>
      <c r="T185" s="70"/>
    </row>
    <row r="186" spans="2:20" ht="15" customHeight="1">
      <c r="B186" s="70"/>
      <c r="C186" s="70"/>
      <c r="D186" s="70"/>
      <c r="E186" s="70"/>
      <c r="F186" s="70"/>
      <c r="G186" s="70"/>
      <c r="H186" s="70"/>
      <c r="I186" s="70"/>
      <c r="J186" s="70"/>
      <c r="K186" s="70"/>
      <c r="L186" s="70"/>
      <c r="M186" s="70"/>
      <c r="N186" s="70"/>
      <c r="O186" s="70"/>
      <c r="P186" s="70"/>
      <c r="Q186" s="70"/>
      <c r="R186" s="70"/>
      <c r="S186" s="70"/>
      <c r="T186" s="70"/>
    </row>
    <row r="187" spans="2:20" ht="15" customHeight="1">
      <c r="B187" s="70"/>
      <c r="C187" s="70"/>
      <c r="D187" s="70"/>
      <c r="E187" s="70"/>
      <c r="F187" s="70"/>
      <c r="G187" s="70"/>
      <c r="H187" s="70"/>
      <c r="I187" s="70"/>
      <c r="J187" s="70"/>
      <c r="K187" s="70"/>
      <c r="L187" s="70"/>
      <c r="M187" s="70"/>
      <c r="N187" s="70"/>
      <c r="O187" s="70"/>
      <c r="P187" s="70"/>
      <c r="Q187" s="70"/>
      <c r="R187" s="70"/>
      <c r="S187" s="70"/>
      <c r="T187" s="70"/>
    </row>
    <row r="188" spans="2:20" ht="15" customHeight="1">
      <c r="B188" s="70"/>
      <c r="C188" s="70"/>
      <c r="D188" s="70"/>
      <c r="E188" s="70"/>
      <c r="F188" s="70"/>
      <c r="G188" s="70"/>
      <c r="H188" s="70"/>
      <c r="I188" s="70"/>
      <c r="J188" s="70"/>
      <c r="K188" s="70"/>
      <c r="L188" s="70"/>
      <c r="M188" s="70"/>
      <c r="N188" s="70"/>
      <c r="O188" s="70"/>
      <c r="P188" s="70"/>
      <c r="Q188" s="70"/>
      <c r="R188" s="70"/>
      <c r="S188" s="70"/>
      <c r="T188" s="70"/>
    </row>
    <row r="189" spans="2:20" ht="15" customHeight="1">
      <c r="B189" s="70"/>
      <c r="C189" s="70"/>
      <c r="D189" s="70"/>
      <c r="E189" s="70"/>
      <c r="F189" s="70"/>
      <c r="G189" s="70"/>
      <c r="H189" s="70"/>
      <c r="I189" s="70"/>
      <c r="J189" s="70"/>
      <c r="K189" s="70"/>
      <c r="L189" s="70"/>
      <c r="M189" s="70"/>
      <c r="N189" s="70"/>
      <c r="O189" s="70"/>
      <c r="P189" s="70"/>
      <c r="Q189" s="70"/>
      <c r="R189" s="70"/>
      <c r="S189" s="70"/>
      <c r="T189" s="70"/>
    </row>
    <row r="190" spans="2:20" ht="15" customHeight="1">
      <c r="B190" s="70"/>
      <c r="C190" s="70"/>
      <c r="D190" s="70"/>
      <c r="E190" s="70"/>
      <c r="F190" s="70"/>
      <c r="G190" s="70"/>
      <c r="H190" s="70"/>
      <c r="I190" s="70"/>
      <c r="J190" s="70"/>
      <c r="K190" s="70"/>
      <c r="L190" s="70"/>
      <c r="M190" s="70"/>
      <c r="N190" s="70"/>
      <c r="O190" s="70"/>
      <c r="P190" s="70"/>
      <c r="Q190" s="70"/>
      <c r="R190" s="70"/>
      <c r="S190" s="70"/>
      <c r="T190" s="70"/>
    </row>
    <row r="191" spans="2:20" ht="15" customHeight="1">
      <c r="B191" s="70"/>
      <c r="C191" s="70"/>
      <c r="D191" s="70"/>
      <c r="E191" s="70"/>
      <c r="F191" s="70"/>
      <c r="G191" s="70"/>
      <c r="H191" s="70"/>
      <c r="I191" s="70"/>
      <c r="J191" s="70"/>
      <c r="K191" s="70"/>
      <c r="L191" s="70"/>
      <c r="M191" s="70"/>
      <c r="N191" s="70"/>
      <c r="O191" s="70"/>
      <c r="P191" s="70"/>
      <c r="Q191" s="70"/>
      <c r="R191" s="70"/>
      <c r="S191" s="70"/>
      <c r="T191" s="70"/>
    </row>
    <row r="192" spans="2:20" ht="15" customHeight="1">
      <c r="B192" s="70"/>
      <c r="C192" s="70"/>
      <c r="D192" s="70"/>
      <c r="E192" s="70"/>
      <c r="F192" s="70"/>
      <c r="G192" s="70"/>
      <c r="H192" s="70"/>
      <c r="I192" s="70"/>
      <c r="J192" s="70"/>
      <c r="K192" s="70"/>
      <c r="L192" s="70"/>
      <c r="M192" s="70"/>
      <c r="N192" s="70"/>
      <c r="O192" s="70"/>
      <c r="P192" s="70"/>
      <c r="Q192" s="70"/>
      <c r="R192" s="70"/>
      <c r="S192" s="70"/>
      <c r="T192" s="70"/>
    </row>
    <row r="193" spans="2:20" ht="15" customHeight="1">
      <c r="B193" s="70"/>
      <c r="C193" s="70"/>
      <c r="D193" s="70"/>
      <c r="E193" s="70"/>
      <c r="F193" s="70"/>
      <c r="G193" s="70"/>
      <c r="H193" s="70"/>
      <c r="I193" s="70"/>
      <c r="J193" s="70"/>
      <c r="K193" s="70"/>
      <c r="L193" s="70"/>
      <c r="M193" s="70"/>
      <c r="N193" s="70"/>
      <c r="O193" s="70"/>
      <c r="P193" s="70"/>
      <c r="Q193" s="70"/>
      <c r="R193" s="70"/>
      <c r="S193" s="70"/>
      <c r="T193" s="70"/>
    </row>
    <row r="194" spans="2:20" ht="15" customHeight="1">
      <c r="B194" s="70"/>
      <c r="C194" s="70"/>
      <c r="D194" s="70"/>
      <c r="E194" s="70"/>
      <c r="F194" s="70"/>
      <c r="G194" s="70"/>
      <c r="H194" s="70"/>
      <c r="I194" s="70"/>
      <c r="J194" s="70"/>
      <c r="K194" s="70"/>
      <c r="L194" s="70"/>
      <c r="M194" s="70"/>
      <c r="N194" s="70"/>
      <c r="O194" s="70"/>
      <c r="P194" s="70"/>
      <c r="Q194" s="70"/>
      <c r="R194" s="70"/>
      <c r="S194" s="70"/>
      <c r="T194" s="70"/>
    </row>
    <row r="195" spans="2:20" ht="15" customHeight="1">
      <c r="B195" s="70"/>
      <c r="C195" s="70"/>
      <c r="D195" s="70"/>
      <c r="E195" s="70"/>
      <c r="F195" s="70"/>
      <c r="G195" s="70"/>
      <c r="H195" s="70"/>
      <c r="I195" s="70"/>
      <c r="J195" s="70"/>
      <c r="K195" s="70"/>
      <c r="L195" s="70"/>
      <c r="M195" s="70"/>
      <c r="N195" s="70"/>
      <c r="O195" s="70"/>
      <c r="P195" s="70"/>
      <c r="Q195" s="70"/>
      <c r="R195" s="70"/>
      <c r="S195" s="70"/>
      <c r="T195" s="70"/>
    </row>
    <row r="196" spans="2:20" ht="15" customHeight="1">
      <c r="B196" s="70"/>
      <c r="C196" s="70"/>
      <c r="D196" s="70"/>
      <c r="E196" s="70"/>
      <c r="F196" s="70"/>
      <c r="G196" s="70"/>
      <c r="H196" s="70"/>
      <c r="I196" s="70"/>
      <c r="J196" s="70"/>
      <c r="K196" s="70"/>
      <c r="L196" s="70"/>
      <c r="M196" s="70"/>
      <c r="N196" s="70"/>
      <c r="O196" s="70"/>
      <c r="P196" s="70"/>
      <c r="Q196" s="70"/>
      <c r="R196" s="70"/>
      <c r="S196" s="70"/>
      <c r="T196" s="70"/>
    </row>
    <row r="197" spans="2:20" ht="15" customHeight="1">
      <c r="B197" s="70"/>
      <c r="C197" s="70"/>
      <c r="D197" s="70"/>
      <c r="E197" s="70"/>
      <c r="F197" s="70"/>
      <c r="G197" s="70"/>
      <c r="H197" s="70"/>
      <c r="I197" s="70"/>
      <c r="J197" s="70"/>
      <c r="K197" s="70"/>
      <c r="L197" s="70"/>
      <c r="M197" s="70"/>
      <c r="N197" s="70"/>
      <c r="O197" s="70"/>
      <c r="P197" s="70"/>
      <c r="Q197" s="70"/>
      <c r="R197" s="70"/>
      <c r="S197" s="70"/>
      <c r="T197" s="70"/>
    </row>
    <row r="198" spans="2:20" ht="15" customHeight="1">
      <c r="B198" s="70"/>
      <c r="C198" s="70"/>
      <c r="D198" s="70"/>
      <c r="E198" s="70"/>
      <c r="F198" s="70"/>
      <c r="G198" s="70"/>
      <c r="H198" s="70"/>
      <c r="I198" s="70"/>
      <c r="J198" s="70"/>
      <c r="K198" s="70"/>
      <c r="L198" s="70"/>
      <c r="M198" s="70"/>
      <c r="N198" s="70"/>
      <c r="O198" s="70"/>
      <c r="P198" s="70"/>
      <c r="Q198" s="70"/>
      <c r="R198" s="70"/>
      <c r="S198" s="70"/>
      <c r="T198" s="70"/>
    </row>
    <row r="199" spans="2:20" ht="15" customHeight="1">
      <c r="B199" s="70"/>
      <c r="C199" s="70"/>
      <c r="D199" s="70"/>
      <c r="E199" s="70"/>
      <c r="F199" s="70"/>
      <c r="G199" s="70"/>
      <c r="H199" s="70"/>
      <c r="I199" s="70"/>
      <c r="J199" s="70"/>
      <c r="K199" s="70"/>
      <c r="L199" s="70"/>
      <c r="M199" s="70"/>
      <c r="N199" s="70"/>
      <c r="O199" s="70"/>
      <c r="P199" s="70"/>
      <c r="Q199" s="70"/>
      <c r="R199" s="70"/>
      <c r="S199" s="70"/>
      <c r="T199" s="70"/>
    </row>
    <row r="200" spans="2:20" ht="15" customHeight="1">
      <c r="B200" s="70"/>
      <c r="C200" s="70"/>
      <c r="D200" s="70"/>
      <c r="E200" s="70"/>
      <c r="F200" s="70"/>
      <c r="G200" s="70"/>
      <c r="H200" s="70"/>
      <c r="I200" s="70"/>
      <c r="J200" s="70"/>
      <c r="K200" s="70"/>
      <c r="L200" s="70"/>
      <c r="M200" s="70"/>
      <c r="N200" s="70"/>
      <c r="O200" s="70"/>
      <c r="P200" s="70"/>
      <c r="Q200" s="70"/>
      <c r="R200" s="70"/>
      <c r="S200" s="70"/>
      <c r="T200" s="70"/>
    </row>
    <row r="201" spans="2:20" ht="15" customHeight="1">
      <c r="B201" s="70"/>
      <c r="C201" s="70"/>
      <c r="D201" s="70"/>
      <c r="E201" s="70"/>
      <c r="F201" s="70"/>
      <c r="G201" s="70"/>
      <c r="H201" s="70"/>
      <c r="I201" s="70"/>
      <c r="J201" s="70"/>
      <c r="K201" s="70"/>
      <c r="L201" s="70"/>
      <c r="M201" s="70"/>
      <c r="N201" s="70"/>
      <c r="O201" s="70"/>
      <c r="P201" s="70"/>
      <c r="Q201" s="70"/>
      <c r="R201" s="70"/>
      <c r="S201" s="70"/>
      <c r="T201" s="70"/>
    </row>
    <row r="202" spans="2:20" ht="15" customHeight="1">
      <c r="B202" s="70"/>
      <c r="C202" s="70"/>
      <c r="D202" s="70"/>
      <c r="E202" s="70"/>
      <c r="F202" s="70"/>
      <c r="G202" s="70"/>
      <c r="H202" s="70"/>
      <c r="I202" s="70"/>
      <c r="J202" s="70"/>
      <c r="K202" s="70"/>
      <c r="L202" s="70"/>
      <c r="M202" s="70"/>
      <c r="N202" s="70"/>
      <c r="O202" s="70"/>
      <c r="P202" s="70"/>
      <c r="Q202" s="70"/>
      <c r="R202" s="70"/>
      <c r="S202" s="70"/>
      <c r="T202" s="70"/>
    </row>
    <row r="203" spans="2:20" ht="15" customHeight="1">
      <c r="B203" s="70"/>
      <c r="C203" s="70"/>
      <c r="D203" s="70"/>
      <c r="E203" s="70"/>
      <c r="F203" s="70"/>
      <c r="G203" s="70"/>
      <c r="H203" s="70"/>
      <c r="I203" s="70"/>
      <c r="J203" s="70"/>
      <c r="K203" s="70"/>
      <c r="L203" s="70"/>
      <c r="M203" s="70"/>
      <c r="N203" s="70"/>
      <c r="O203" s="70"/>
      <c r="P203" s="70"/>
      <c r="Q203" s="70"/>
      <c r="R203" s="70"/>
      <c r="S203" s="70"/>
      <c r="T203" s="70"/>
    </row>
    <row r="204" spans="2:20" ht="15" customHeight="1">
      <c r="B204" s="70"/>
      <c r="C204" s="70"/>
      <c r="D204" s="70"/>
      <c r="E204" s="70"/>
      <c r="F204" s="70"/>
      <c r="G204" s="70"/>
      <c r="H204" s="70"/>
      <c r="I204" s="70"/>
      <c r="J204" s="70"/>
      <c r="K204" s="70"/>
      <c r="L204" s="70"/>
      <c r="M204" s="70"/>
      <c r="N204" s="70"/>
      <c r="O204" s="70"/>
      <c r="P204" s="70"/>
      <c r="Q204" s="70"/>
      <c r="R204" s="70"/>
      <c r="S204" s="70"/>
      <c r="T204" s="70"/>
    </row>
    <row r="205" spans="2:20" ht="15" customHeight="1">
      <c r="B205" s="70"/>
      <c r="C205" s="70"/>
      <c r="D205" s="70"/>
      <c r="E205" s="70"/>
      <c r="F205" s="70"/>
      <c r="G205" s="70"/>
      <c r="H205" s="70"/>
      <c r="I205" s="70"/>
      <c r="J205" s="70"/>
      <c r="K205" s="70"/>
      <c r="L205" s="70"/>
      <c r="M205" s="70"/>
      <c r="N205" s="70"/>
      <c r="O205" s="70"/>
      <c r="P205" s="70"/>
      <c r="Q205" s="70"/>
      <c r="R205" s="70"/>
      <c r="S205" s="70"/>
      <c r="T205" s="70"/>
    </row>
    <row r="206" spans="2:20" ht="15" customHeight="1">
      <c r="B206" s="70"/>
      <c r="C206" s="70"/>
      <c r="D206" s="70"/>
      <c r="E206" s="70"/>
      <c r="F206" s="70"/>
      <c r="G206" s="70"/>
      <c r="H206" s="70"/>
      <c r="I206" s="70"/>
      <c r="J206" s="70"/>
      <c r="K206" s="70"/>
      <c r="L206" s="70"/>
      <c r="M206" s="70"/>
      <c r="N206" s="70"/>
      <c r="O206" s="70"/>
      <c r="P206" s="70"/>
      <c r="Q206" s="70"/>
      <c r="R206" s="70"/>
      <c r="S206" s="70"/>
      <c r="T206" s="70"/>
    </row>
    <row r="207" spans="2:20" ht="15" customHeight="1">
      <c r="B207" s="70"/>
      <c r="C207" s="70"/>
      <c r="D207" s="70"/>
      <c r="E207" s="70"/>
      <c r="F207" s="70"/>
      <c r="G207" s="70"/>
      <c r="H207" s="70"/>
      <c r="I207" s="70"/>
      <c r="J207" s="70"/>
      <c r="K207" s="70"/>
      <c r="L207" s="70"/>
      <c r="M207" s="70"/>
      <c r="N207" s="70"/>
      <c r="O207" s="70"/>
      <c r="P207" s="70"/>
      <c r="Q207" s="70"/>
      <c r="R207" s="70"/>
      <c r="S207" s="70"/>
      <c r="T207" s="70"/>
    </row>
    <row r="208" spans="2:20" ht="15" customHeight="1">
      <c r="B208" s="70"/>
      <c r="C208" s="70"/>
      <c r="D208" s="70"/>
      <c r="E208" s="70"/>
      <c r="F208" s="70"/>
      <c r="G208" s="70"/>
      <c r="H208" s="70"/>
      <c r="I208" s="70"/>
      <c r="J208" s="70"/>
      <c r="K208" s="70"/>
      <c r="L208" s="70"/>
      <c r="M208" s="70"/>
      <c r="N208" s="70"/>
      <c r="O208" s="70"/>
      <c r="P208" s="70"/>
      <c r="Q208" s="70"/>
      <c r="R208" s="70"/>
      <c r="S208" s="70"/>
      <c r="T208" s="70"/>
    </row>
    <row r="209" spans="2:20" ht="15" customHeight="1">
      <c r="B209" s="70"/>
      <c r="C209" s="70"/>
      <c r="D209" s="70"/>
      <c r="E209" s="70"/>
      <c r="F209" s="70"/>
      <c r="G209" s="70"/>
      <c r="H209" s="70"/>
      <c r="I209" s="70"/>
      <c r="J209" s="70"/>
      <c r="K209" s="70"/>
      <c r="L209" s="70"/>
      <c r="M209" s="70"/>
      <c r="N209" s="70"/>
      <c r="O209" s="70"/>
      <c r="P209" s="70"/>
      <c r="Q209" s="70"/>
      <c r="R209" s="70"/>
      <c r="S209" s="70"/>
      <c r="T209" s="70"/>
    </row>
    <row r="210" spans="2:20" ht="15" customHeight="1">
      <c r="B210" s="70"/>
      <c r="C210" s="70"/>
      <c r="D210" s="70"/>
      <c r="E210" s="70"/>
      <c r="F210" s="70"/>
      <c r="G210" s="70"/>
      <c r="H210" s="70"/>
      <c r="I210" s="70"/>
      <c r="J210" s="70"/>
      <c r="K210" s="70"/>
      <c r="L210" s="70"/>
      <c r="M210" s="70"/>
      <c r="N210" s="70"/>
      <c r="O210" s="70"/>
      <c r="P210" s="70"/>
      <c r="Q210" s="70"/>
      <c r="R210" s="70"/>
      <c r="S210" s="70"/>
      <c r="T210" s="70"/>
    </row>
    <row r="211" spans="2:20" ht="15" customHeight="1">
      <c r="B211" s="70"/>
      <c r="C211" s="70"/>
      <c r="D211" s="70"/>
      <c r="E211" s="70"/>
      <c r="F211" s="70"/>
      <c r="G211" s="70"/>
      <c r="H211" s="70"/>
      <c r="I211" s="70"/>
      <c r="J211" s="70"/>
      <c r="K211" s="70"/>
      <c r="L211" s="70"/>
      <c r="M211" s="70"/>
      <c r="N211" s="70"/>
      <c r="O211" s="70"/>
      <c r="P211" s="70"/>
      <c r="Q211" s="70"/>
      <c r="R211" s="70"/>
      <c r="S211" s="70"/>
      <c r="T211" s="70"/>
    </row>
    <row r="212" spans="2:20" ht="15" customHeight="1">
      <c r="B212" s="70"/>
      <c r="C212" s="70"/>
      <c r="D212" s="70"/>
      <c r="E212" s="70"/>
      <c r="F212" s="70"/>
      <c r="G212" s="70"/>
      <c r="H212" s="70"/>
      <c r="I212" s="70"/>
      <c r="J212" s="70"/>
      <c r="K212" s="70"/>
      <c r="L212" s="70"/>
      <c r="M212" s="70"/>
      <c r="N212" s="70"/>
      <c r="O212" s="70"/>
      <c r="P212" s="70"/>
      <c r="Q212" s="70"/>
      <c r="R212" s="70"/>
      <c r="S212" s="70"/>
      <c r="T212" s="70"/>
    </row>
    <row r="213" spans="2:20" ht="15" customHeight="1">
      <c r="B213" s="70"/>
      <c r="C213" s="70"/>
      <c r="D213" s="70"/>
      <c r="E213" s="70"/>
      <c r="F213" s="70"/>
      <c r="G213" s="70"/>
      <c r="H213" s="70"/>
      <c r="I213" s="70"/>
      <c r="J213" s="70"/>
      <c r="K213" s="70"/>
      <c r="L213" s="70"/>
      <c r="M213" s="70"/>
      <c r="N213" s="70"/>
      <c r="O213" s="70"/>
      <c r="P213" s="70"/>
      <c r="Q213" s="70"/>
      <c r="R213" s="70"/>
      <c r="S213" s="70"/>
      <c r="T213" s="70"/>
    </row>
    <row r="214" spans="2:20" ht="15" customHeight="1">
      <c r="B214" s="70"/>
      <c r="C214" s="70"/>
      <c r="D214" s="70"/>
      <c r="E214" s="70"/>
      <c r="F214" s="70"/>
      <c r="G214" s="70"/>
      <c r="H214" s="70"/>
      <c r="I214" s="70"/>
      <c r="J214" s="70"/>
      <c r="K214" s="70"/>
      <c r="L214" s="70"/>
      <c r="M214" s="70"/>
      <c r="N214" s="70"/>
      <c r="O214" s="70"/>
      <c r="P214" s="70"/>
      <c r="Q214" s="70"/>
      <c r="R214" s="70"/>
      <c r="S214" s="70"/>
      <c r="T214" s="70"/>
    </row>
    <row r="215" spans="2:20" ht="15" customHeight="1">
      <c r="B215" s="70"/>
      <c r="C215" s="70"/>
      <c r="D215" s="70"/>
      <c r="E215" s="70"/>
      <c r="F215" s="70"/>
      <c r="G215" s="70"/>
      <c r="H215" s="70"/>
      <c r="I215" s="70"/>
      <c r="J215" s="70"/>
      <c r="K215" s="70"/>
      <c r="L215" s="70"/>
      <c r="M215" s="70"/>
      <c r="N215" s="70"/>
      <c r="O215" s="70"/>
      <c r="P215" s="70"/>
      <c r="Q215" s="70"/>
      <c r="R215" s="70"/>
      <c r="S215" s="70"/>
      <c r="T215" s="70"/>
    </row>
    <row r="216" spans="2:20" ht="15" customHeight="1">
      <c r="B216" s="70"/>
      <c r="C216" s="70"/>
      <c r="D216" s="70"/>
      <c r="E216" s="70"/>
      <c r="F216" s="70"/>
      <c r="G216" s="70"/>
      <c r="H216" s="70"/>
      <c r="I216" s="70"/>
      <c r="J216" s="70"/>
      <c r="K216" s="70"/>
      <c r="L216" s="70"/>
      <c r="M216" s="70"/>
      <c r="N216" s="70"/>
      <c r="O216" s="70"/>
      <c r="P216" s="70"/>
      <c r="Q216" s="70"/>
      <c r="R216" s="70"/>
      <c r="S216" s="70"/>
      <c r="T216" s="70"/>
    </row>
    <row r="217" spans="2:20" ht="15" customHeight="1">
      <c r="B217" s="70"/>
      <c r="C217" s="70"/>
      <c r="D217" s="70"/>
      <c r="E217" s="70"/>
      <c r="F217" s="70"/>
      <c r="G217" s="70"/>
      <c r="H217" s="70"/>
      <c r="I217" s="70"/>
      <c r="J217" s="70"/>
      <c r="K217" s="70"/>
      <c r="L217" s="70"/>
      <c r="M217" s="70"/>
      <c r="N217" s="70"/>
      <c r="O217" s="70"/>
      <c r="P217" s="70"/>
      <c r="Q217" s="70"/>
      <c r="R217" s="70"/>
      <c r="S217" s="70"/>
      <c r="T217" s="70"/>
    </row>
    <row r="218" spans="2:20" ht="15" customHeight="1">
      <c r="B218" s="70"/>
      <c r="C218" s="70"/>
      <c r="D218" s="70"/>
      <c r="E218" s="70"/>
      <c r="F218" s="70"/>
      <c r="G218" s="70"/>
      <c r="H218" s="70"/>
      <c r="I218" s="70"/>
      <c r="J218" s="70"/>
      <c r="K218" s="70"/>
      <c r="L218" s="70"/>
      <c r="M218" s="70"/>
      <c r="N218" s="70"/>
      <c r="O218" s="70"/>
      <c r="P218" s="70"/>
      <c r="Q218" s="70"/>
      <c r="R218" s="70"/>
      <c r="S218" s="70"/>
      <c r="T218" s="70"/>
    </row>
    <row r="219" spans="2:20" ht="15" customHeight="1">
      <c r="B219" s="70"/>
      <c r="C219" s="70"/>
      <c r="D219" s="70"/>
      <c r="E219" s="70"/>
      <c r="F219" s="70"/>
      <c r="G219" s="70"/>
      <c r="H219" s="70"/>
      <c r="I219" s="70"/>
      <c r="J219" s="70"/>
      <c r="K219" s="70"/>
      <c r="L219" s="70"/>
      <c r="M219" s="70"/>
      <c r="N219" s="70"/>
      <c r="O219" s="70"/>
      <c r="P219" s="70"/>
      <c r="Q219" s="70"/>
      <c r="R219" s="70"/>
      <c r="S219" s="70"/>
      <c r="T219" s="70"/>
    </row>
    <row r="220" spans="2:20" ht="15" customHeight="1">
      <c r="B220" s="70"/>
      <c r="C220" s="70"/>
      <c r="D220" s="70"/>
      <c r="E220" s="70"/>
      <c r="F220" s="70"/>
      <c r="G220" s="70"/>
      <c r="H220" s="70"/>
      <c r="I220" s="70"/>
      <c r="J220" s="70"/>
      <c r="K220" s="70"/>
      <c r="L220" s="70"/>
      <c r="M220" s="70"/>
      <c r="N220" s="70"/>
      <c r="O220" s="70"/>
      <c r="P220" s="70"/>
      <c r="Q220" s="70"/>
      <c r="R220" s="70"/>
      <c r="S220" s="70"/>
      <c r="T220" s="70"/>
    </row>
    <row r="221" spans="2:20" ht="15" customHeight="1">
      <c r="B221" s="70"/>
      <c r="C221" s="70"/>
      <c r="D221" s="70"/>
      <c r="E221" s="70"/>
      <c r="F221" s="70"/>
      <c r="G221" s="70"/>
      <c r="H221" s="70"/>
      <c r="I221" s="70"/>
      <c r="J221" s="70"/>
      <c r="K221" s="70"/>
      <c r="L221" s="70"/>
      <c r="M221" s="70"/>
      <c r="N221" s="70"/>
      <c r="O221" s="70"/>
      <c r="P221" s="70"/>
      <c r="Q221" s="70"/>
      <c r="R221" s="70"/>
      <c r="S221" s="70"/>
      <c r="T221" s="70"/>
    </row>
    <row r="222" spans="2:20" ht="15" customHeight="1">
      <c r="B222" s="70"/>
      <c r="C222" s="70"/>
      <c r="D222" s="70"/>
      <c r="E222" s="70"/>
      <c r="F222" s="70"/>
      <c r="G222" s="70"/>
      <c r="H222" s="70"/>
      <c r="I222" s="70"/>
      <c r="J222" s="70"/>
      <c r="K222" s="70"/>
      <c r="L222" s="70"/>
      <c r="M222" s="70"/>
      <c r="N222" s="70"/>
      <c r="O222" s="70"/>
      <c r="P222" s="70"/>
      <c r="Q222" s="70"/>
      <c r="R222" s="70"/>
      <c r="S222" s="70"/>
      <c r="T222" s="70"/>
    </row>
    <row r="223" spans="2:20" ht="15" customHeight="1">
      <c r="B223" s="70"/>
      <c r="C223" s="70"/>
      <c r="D223" s="70"/>
      <c r="E223" s="70"/>
      <c r="F223" s="70"/>
      <c r="G223" s="70"/>
      <c r="H223" s="70"/>
      <c r="I223" s="70"/>
      <c r="J223" s="70"/>
      <c r="K223" s="70"/>
      <c r="L223" s="70"/>
      <c r="M223" s="70"/>
      <c r="N223" s="70"/>
      <c r="O223" s="70"/>
      <c r="P223" s="70"/>
      <c r="Q223" s="70"/>
      <c r="R223" s="70"/>
      <c r="S223" s="70"/>
      <c r="T223" s="70"/>
    </row>
    <row r="224" spans="2:20" ht="15" customHeight="1">
      <c r="B224" s="70"/>
      <c r="C224" s="70"/>
      <c r="D224" s="70"/>
      <c r="E224" s="70"/>
      <c r="F224" s="70"/>
      <c r="G224" s="70"/>
      <c r="H224" s="70"/>
      <c r="I224" s="70"/>
      <c r="J224" s="70"/>
      <c r="K224" s="70"/>
      <c r="L224" s="70"/>
      <c r="M224" s="70"/>
      <c r="N224" s="70"/>
      <c r="O224" s="70"/>
      <c r="P224" s="70"/>
      <c r="Q224" s="70"/>
      <c r="R224" s="70"/>
      <c r="S224" s="70"/>
      <c r="T224" s="70"/>
    </row>
    <row r="225" spans="2:20" ht="15" customHeight="1">
      <c r="B225" s="70"/>
      <c r="C225" s="70"/>
      <c r="D225" s="70"/>
      <c r="E225" s="70"/>
      <c r="F225" s="70"/>
      <c r="G225" s="70"/>
      <c r="H225" s="70"/>
      <c r="I225" s="70"/>
      <c r="J225" s="70"/>
      <c r="K225" s="70"/>
      <c r="L225" s="70"/>
      <c r="M225" s="70"/>
      <c r="N225" s="70"/>
      <c r="O225" s="70"/>
      <c r="P225" s="70"/>
      <c r="Q225" s="70"/>
      <c r="R225" s="70"/>
      <c r="S225" s="70"/>
      <c r="T225" s="70"/>
    </row>
    <row r="226" spans="2:20" ht="15" customHeight="1">
      <c r="B226" s="70"/>
      <c r="C226" s="70"/>
      <c r="D226" s="70"/>
      <c r="E226" s="70"/>
      <c r="F226" s="70"/>
      <c r="G226" s="70"/>
      <c r="H226" s="70"/>
      <c r="I226" s="70"/>
      <c r="J226" s="70"/>
      <c r="K226" s="70"/>
      <c r="L226" s="70"/>
      <c r="M226" s="70"/>
      <c r="N226" s="70"/>
      <c r="O226" s="70"/>
      <c r="P226" s="70"/>
      <c r="Q226" s="70"/>
      <c r="R226" s="70"/>
      <c r="S226" s="70"/>
      <c r="T226" s="70"/>
    </row>
    <row r="227" spans="2:20" ht="15" customHeight="1">
      <c r="B227" s="70"/>
      <c r="C227" s="70"/>
      <c r="D227" s="70"/>
      <c r="E227" s="70"/>
      <c r="F227" s="70"/>
      <c r="G227" s="70"/>
      <c r="H227" s="70"/>
      <c r="I227" s="70"/>
      <c r="J227" s="70"/>
      <c r="K227" s="70"/>
      <c r="L227" s="70"/>
      <c r="M227" s="70"/>
      <c r="N227" s="70"/>
      <c r="O227" s="70"/>
      <c r="P227" s="70"/>
      <c r="Q227" s="70"/>
      <c r="R227" s="70"/>
      <c r="S227" s="70"/>
      <c r="T227" s="70"/>
    </row>
    <row r="228" spans="2:20" ht="15" customHeight="1">
      <c r="B228" s="70"/>
      <c r="C228" s="70"/>
      <c r="D228" s="70"/>
      <c r="E228" s="70"/>
      <c r="F228" s="70"/>
      <c r="G228" s="70"/>
      <c r="H228" s="70"/>
      <c r="I228" s="70"/>
      <c r="J228" s="70"/>
      <c r="K228" s="70"/>
      <c r="L228" s="70"/>
      <c r="M228" s="70"/>
      <c r="N228" s="70"/>
      <c r="O228" s="70"/>
      <c r="P228" s="70"/>
      <c r="Q228" s="70"/>
      <c r="R228" s="70"/>
      <c r="S228" s="70"/>
      <c r="T228" s="70"/>
    </row>
    <row r="229" spans="2:20" ht="15" customHeight="1">
      <c r="B229" s="70"/>
      <c r="C229" s="70"/>
      <c r="D229" s="70"/>
      <c r="E229" s="70"/>
      <c r="F229" s="70"/>
      <c r="G229" s="70"/>
      <c r="H229" s="70"/>
      <c r="I229" s="70"/>
      <c r="J229" s="70"/>
      <c r="K229" s="70"/>
      <c r="L229" s="70"/>
      <c r="M229" s="70"/>
      <c r="N229" s="70"/>
      <c r="O229" s="70"/>
      <c r="P229" s="70"/>
      <c r="Q229" s="70"/>
      <c r="R229" s="70"/>
      <c r="S229" s="70"/>
      <c r="T229" s="70"/>
    </row>
    <row r="230" spans="2:20" ht="15" customHeight="1">
      <c r="B230" s="70"/>
      <c r="C230" s="70"/>
      <c r="D230" s="70"/>
      <c r="E230" s="70"/>
      <c r="F230" s="70"/>
      <c r="G230" s="70"/>
      <c r="H230" s="70"/>
      <c r="I230" s="70"/>
      <c r="J230" s="70"/>
      <c r="K230" s="70"/>
      <c r="L230" s="70"/>
      <c r="M230" s="70"/>
      <c r="N230" s="70"/>
      <c r="O230" s="70"/>
      <c r="P230" s="70"/>
      <c r="Q230" s="70"/>
      <c r="R230" s="70"/>
      <c r="S230" s="70"/>
      <c r="T230" s="70"/>
    </row>
    <row r="231" spans="2:20" ht="15" customHeight="1">
      <c r="B231" s="70"/>
      <c r="C231" s="70"/>
      <c r="D231" s="70"/>
      <c r="E231" s="70"/>
      <c r="F231" s="70"/>
      <c r="G231" s="70"/>
      <c r="H231" s="70"/>
      <c r="I231" s="70"/>
      <c r="J231" s="70"/>
      <c r="K231" s="70"/>
      <c r="L231" s="70"/>
      <c r="M231" s="70"/>
      <c r="N231" s="70"/>
      <c r="O231" s="70"/>
      <c r="P231" s="70"/>
      <c r="Q231" s="70"/>
      <c r="R231" s="70"/>
      <c r="S231" s="70"/>
      <c r="T231" s="70"/>
    </row>
  </sheetData>
  <sheetProtection password="EC9F" sheet="1" objects="1" scenarios="1" selectLockedCells="1"/>
  <mergeCells count="325">
    <mergeCell ref="O162:T164"/>
    <mergeCell ref="C115:P116"/>
    <mergeCell ref="O161:T161"/>
    <mergeCell ref="O48:T48"/>
    <mergeCell ref="O58:T60"/>
    <mergeCell ref="O61:T61"/>
    <mergeCell ref="O71:T73"/>
    <mergeCell ref="O74:T74"/>
    <mergeCell ref="C24:P25"/>
    <mergeCell ref="Q24:T25"/>
    <mergeCell ref="O110:T112"/>
    <mergeCell ref="O113:T113"/>
    <mergeCell ref="B1:P1"/>
    <mergeCell ref="B2:Q2"/>
    <mergeCell ref="B3:Q3"/>
    <mergeCell ref="B4:Q4"/>
    <mergeCell ref="B5:P5"/>
    <mergeCell ref="B7:T7"/>
    <mergeCell ref="B8:T8"/>
    <mergeCell ref="B10:F10"/>
    <mergeCell ref="G10:T10"/>
    <mergeCell ref="B14:B25"/>
    <mergeCell ref="C14:D14"/>
    <mergeCell ref="E14:J14"/>
    <mergeCell ref="K14:L14"/>
    <mergeCell ref="M14:R14"/>
    <mergeCell ref="S14:T14"/>
    <mergeCell ref="C15:D15"/>
    <mergeCell ref="E15:J15"/>
    <mergeCell ref="K15:L15"/>
    <mergeCell ref="M15:R15"/>
    <mergeCell ref="S15:T15"/>
    <mergeCell ref="C16:N16"/>
    <mergeCell ref="O16:P16"/>
    <mergeCell ref="Q16:R16"/>
    <mergeCell ref="S16:T16"/>
    <mergeCell ref="C17:N22"/>
    <mergeCell ref="O17:P17"/>
    <mergeCell ref="Q17:R17"/>
    <mergeCell ref="S17:T17"/>
    <mergeCell ref="O18:T18"/>
    <mergeCell ref="C23:P23"/>
    <mergeCell ref="O22:T22"/>
    <mergeCell ref="Q23:T23"/>
    <mergeCell ref="O19:T21"/>
    <mergeCell ref="B27:B38"/>
    <mergeCell ref="C27:D27"/>
    <mergeCell ref="E27:J27"/>
    <mergeCell ref="K27:L27"/>
    <mergeCell ref="M27:R27"/>
    <mergeCell ref="S27:T27"/>
    <mergeCell ref="C28:D28"/>
    <mergeCell ref="E28:J28"/>
    <mergeCell ref="K28:L28"/>
    <mergeCell ref="M28:R28"/>
    <mergeCell ref="S28:T28"/>
    <mergeCell ref="C29:N29"/>
    <mergeCell ref="O29:P29"/>
    <mergeCell ref="Q29:R29"/>
    <mergeCell ref="S29:T29"/>
    <mergeCell ref="C30:N35"/>
    <mergeCell ref="O30:P30"/>
    <mergeCell ref="Q30:R30"/>
    <mergeCell ref="S30:T30"/>
    <mergeCell ref="O31:T31"/>
    <mergeCell ref="C36:P36"/>
    <mergeCell ref="Q36:T36"/>
    <mergeCell ref="C37:P38"/>
    <mergeCell ref="Q37:T38"/>
    <mergeCell ref="B40:B51"/>
    <mergeCell ref="C40:D40"/>
    <mergeCell ref="E40:J40"/>
    <mergeCell ref="K40:L40"/>
    <mergeCell ref="M40:R40"/>
    <mergeCell ref="S40:T40"/>
    <mergeCell ref="C41:D41"/>
    <mergeCell ref="E41:J41"/>
    <mergeCell ref="K41:L41"/>
    <mergeCell ref="M41:R41"/>
    <mergeCell ref="S41:T41"/>
    <mergeCell ref="C42:N42"/>
    <mergeCell ref="O42:P42"/>
    <mergeCell ref="Q42:R42"/>
    <mergeCell ref="S42:T42"/>
    <mergeCell ref="C43:N48"/>
    <mergeCell ref="O43:P43"/>
    <mergeCell ref="Q43:R43"/>
    <mergeCell ref="S43:T43"/>
    <mergeCell ref="O44:T44"/>
    <mergeCell ref="C49:P49"/>
    <mergeCell ref="Q49:T49"/>
    <mergeCell ref="C50:P51"/>
    <mergeCell ref="Q50:T51"/>
    <mergeCell ref="B53:B64"/>
    <mergeCell ref="C53:D53"/>
    <mergeCell ref="E53:J53"/>
    <mergeCell ref="K53:L53"/>
    <mergeCell ref="M53:R53"/>
    <mergeCell ref="S53:T53"/>
    <mergeCell ref="C54:D54"/>
    <mergeCell ref="E54:J54"/>
    <mergeCell ref="K54:L54"/>
    <mergeCell ref="M54:R54"/>
    <mergeCell ref="S54:T54"/>
    <mergeCell ref="C55:N55"/>
    <mergeCell ref="O55:P55"/>
    <mergeCell ref="Q55:R55"/>
    <mergeCell ref="S55:T55"/>
    <mergeCell ref="C56:N61"/>
    <mergeCell ref="O56:P56"/>
    <mergeCell ref="Q56:R56"/>
    <mergeCell ref="S56:T56"/>
    <mergeCell ref="O57:T57"/>
    <mergeCell ref="C62:P62"/>
    <mergeCell ref="Q62:T62"/>
    <mergeCell ref="C63:P64"/>
    <mergeCell ref="Q63:T64"/>
    <mergeCell ref="B66:B77"/>
    <mergeCell ref="C66:D66"/>
    <mergeCell ref="E66:J66"/>
    <mergeCell ref="K66:L66"/>
    <mergeCell ref="M66:R66"/>
    <mergeCell ref="S66:T66"/>
    <mergeCell ref="C67:D67"/>
    <mergeCell ref="E67:J67"/>
    <mergeCell ref="K67:L67"/>
    <mergeCell ref="M67:R67"/>
    <mergeCell ref="S67:T67"/>
    <mergeCell ref="C68:N68"/>
    <mergeCell ref="O68:P68"/>
    <mergeCell ref="Q68:R68"/>
    <mergeCell ref="S68:T68"/>
    <mergeCell ref="C69:N74"/>
    <mergeCell ref="O69:P69"/>
    <mergeCell ref="Q69:R69"/>
    <mergeCell ref="S69:T69"/>
    <mergeCell ref="O70:T70"/>
    <mergeCell ref="C75:P75"/>
    <mergeCell ref="Q75:T75"/>
    <mergeCell ref="C76:P77"/>
    <mergeCell ref="Q76:T77"/>
    <mergeCell ref="B79:B90"/>
    <mergeCell ref="C79:D79"/>
    <mergeCell ref="E79:J79"/>
    <mergeCell ref="K79:L79"/>
    <mergeCell ref="M79:R79"/>
    <mergeCell ref="S79:T79"/>
    <mergeCell ref="C80:D80"/>
    <mergeCell ref="E80:J80"/>
    <mergeCell ref="K80:L80"/>
    <mergeCell ref="M80:R80"/>
    <mergeCell ref="S80:T80"/>
    <mergeCell ref="C81:N81"/>
    <mergeCell ref="O81:P81"/>
    <mergeCell ref="Q81:R81"/>
    <mergeCell ref="S81:T81"/>
    <mergeCell ref="C82:N87"/>
    <mergeCell ref="O82:P82"/>
    <mergeCell ref="Q82:R82"/>
    <mergeCell ref="S82:T82"/>
    <mergeCell ref="O83:T83"/>
    <mergeCell ref="C88:P88"/>
    <mergeCell ref="Q88:T88"/>
    <mergeCell ref="C89:P90"/>
    <mergeCell ref="Q89:T90"/>
    <mergeCell ref="B92:B103"/>
    <mergeCell ref="C92:D92"/>
    <mergeCell ref="E92:J92"/>
    <mergeCell ref="K92:L92"/>
    <mergeCell ref="M92:R92"/>
    <mergeCell ref="S92:T92"/>
    <mergeCell ref="C93:D93"/>
    <mergeCell ref="E93:J93"/>
    <mergeCell ref="K93:L93"/>
    <mergeCell ref="M93:R93"/>
    <mergeCell ref="S93:T93"/>
    <mergeCell ref="C94:N94"/>
    <mergeCell ref="O94:P94"/>
    <mergeCell ref="Q94:R94"/>
    <mergeCell ref="S94:T94"/>
    <mergeCell ref="C95:N100"/>
    <mergeCell ref="O97:T99"/>
    <mergeCell ref="O100:T100"/>
    <mergeCell ref="Q101:T101"/>
    <mergeCell ref="C102:P103"/>
    <mergeCell ref="Q102:T103"/>
    <mergeCell ref="B105:B116"/>
    <mergeCell ref="C105:D105"/>
    <mergeCell ref="E105:J105"/>
    <mergeCell ref="K105:L105"/>
    <mergeCell ref="M105:R105"/>
    <mergeCell ref="S105:T105"/>
    <mergeCell ref="C106:D106"/>
    <mergeCell ref="E106:J106"/>
    <mergeCell ref="K106:L106"/>
    <mergeCell ref="M106:R106"/>
    <mergeCell ref="S106:T106"/>
    <mergeCell ref="C107:N107"/>
    <mergeCell ref="O107:P107"/>
    <mergeCell ref="Q107:R107"/>
    <mergeCell ref="S107:T107"/>
    <mergeCell ref="C108:N113"/>
    <mergeCell ref="O108:P108"/>
    <mergeCell ref="Q108:R108"/>
    <mergeCell ref="S108:T108"/>
    <mergeCell ref="O109:T109"/>
    <mergeCell ref="C114:P114"/>
    <mergeCell ref="Q114:T114"/>
    <mergeCell ref="B118:B129"/>
    <mergeCell ref="C118:D118"/>
    <mergeCell ref="E118:J118"/>
    <mergeCell ref="K118:L118"/>
    <mergeCell ref="M118:R118"/>
    <mergeCell ref="S118:T118"/>
    <mergeCell ref="C119:D119"/>
    <mergeCell ref="E119:J119"/>
    <mergeCell ref="K119:L119"/>
    <mergeCell ref="M119:R119"/>
    <mergeCell ref="S119:T119"/>
    <mergeCell ref="C120:N120"/>
    <mergeCell ref="O120:P120"/>
    <mergeCell ref="Q120:R120"/>
    <mergeCell ref="S120:T120"/>
    <mergeCell ref="C121:N126"/>
    <mergeCell ref="O121:P121"/>
    <mergeCell ref="Q121:R121"/>
    <mergeCell ref="S121:T121"/>
    <mergeCell ref="O122:T122"/>
    <mergeCell ref="C127:P127"/>
    <mergeCell ref="Q127:T127"/>
    <mergeCell ref="O123:T125"/>
    <mergeCell ref="O126:T126"/>
    <mergeCell ref="B131:B142"/>
    <mergeCell ref="C131:D131"/>
    <mergeCell ref="E131:J131"/>
    <mergeCell ref="K131:L131"/>
    <mergeCell ref="M131:R131"/>
    <mergeCell ref="S131:T131"/>
    <mergeCell ref="C132:D132"/>
    <mergeCell ref="E132:J132"/>
    <mergeCell ref="K132:L132"/>
    <mergeCell ref="M132:R132"/>
    <mergeCell ref="S132:T132"/>
    <mergeCell ref="C133:N133"/>
    <mergeCell ref="O133:P133"/>
    <mergeCell ref="Q133:R133"/>
    <mergeCell ref="S133:T133"/>
    <mergeCell ref="C134:N139"/>
    <mergeCell ref="O134:P134"/>
    <mergeCell ref="Q134:R134"/>
    <mergeCell ref="S134:T134"/>
    <mergeCell ref="O135:T135"/>
    <mergeCell ref="C140:P140"/>
    <mergeCell ref="O136:T138"/>
    <mergeCell ref="O139:T139"/>
    <mergeCell ref="B144:B155"/>
    <mergeCell ref="C144:D144"/>
    <mergeCell ref="E144:J144"/>
    <mergeCell ref="K144:L144"/>
    <mergeCell ref="M144:R144"/>
    <mergeCell ref="S144:T144"/>
    <mergeCell ref="C145:D145"/>
    <mergeCell ref="E145:J145"/>
    <mergeCell ref="K145:L145"/>
    <mergeCell ref="M145:R145"/>
    <mergeCell ref="S145:T145"/>
    <mergeCell ref="C146:N146"/>
    <mergeCell ref="O146:P146"/>
    <mergeCell ref="Q146:R146"/>
    <mergeCell ref="S146:T146"/>
    <mergeCell ref="C147:N152"/>
    <mergeCell ref="O147:P147"/>
    <mergeCell ref="Q147:R147"/>
    <mergeCell ref="S147:T147"/>
    <mergeCell ref="O148:T148"/>
    <mergeCell ref="O149:T151"/>
    <mergeCell ref="O152:T152"/>
    <mergeCell ref="B157:B168"/>
    <mergeCell ref="C157:D157"/>
    <mergeCell ref="E157:J157"/>
    <mergeCell ref="K157:L157"/>
    <mergeCell ref="M157:R157"/>
    <mergeCell ref="S157:T157"/>
    <mergeCell ref="C158:D158"/>
    <mergeCell ref="E158:J158"/>
    <mergeCell ref="K158:L158"/>
    <mergeCell ref="M158:R158"/>
    <mergeCell ref="S158:T158"/>
    <mergeCell ref="C159:N159"/>
    <mergeCell ref="O159:P159"/>
    <mergeCell ref="Q159:R159"/>
    <mergeCell ref="S159:T159"/>
    <mergeCell ref="C166:P166"/>
    <mergeCell ref="Q166:T166"/>
    <mergeCell ref="C167:P168"/>
    <mergeCell ref="Q167:T168"/>
    <mergeCell ref="C160:N165"/>
    <mergeCell ref="O165:T165"/>
    <mergeCell ref="O160:P160"/>
    <mergeCell ref="Q160:R160"/>
    <mergeCell ref="S160:T160"/>
    <mergeCell ref="N11:O11"/>
    <mergeCell ref="J11:M11"/>
    <mergeCell ref="P11:Q11"/>
    <mergeCell ref="C153:P153"/>
    <mergeCell ref="Q153:T153"/>
    <mergeCell ref="C154:P155"/>
    <mergeCell ref="Q154:T155"/>
    <mergeCell ref="Q140:T140"/>
    <mergeCell ref="C141:P142"/>
    <mergeCell ref="Q141:T142"/>
    <mergeCell ref="C128:P129"/>
    <mergeCell ref="Q128:T129"/>
    <mergeCell ref="Q115:T116"/>
    <mergeCell ref="O95:P95"/>
    <mergeCell ref="Q95:R95"/>
    <mergeCell ref="S95:T95"/>
    <mergeCell ref="O96:T96"/>
    <mergeCell ref="C101:P101"/>
    <mergeCell ref="O84:T86"/>
    <mergeCell ref="O87:T87"/>
    <mergeCell ref="G12:T12"/>
    <mergeCell ref="O32:T34"/>
    <mergeCell ref="O35:T35"/>
    <mergeCell ref="O45:T47"/>
  </mergeCells>
  <conditionalFormatting sqref="J11:M11 P11:Q11">
    <cfRule type="containsErrors" dxfId="0" priority="1">
      <formula>ISERROR(J11)</formula>
    </cfRule>
  </conditionalFormatting>
  <dataValidations count="5">
    <dataValidation type="list" allowBlank="1" showInputMessage="1" showErrorMessage="1" sqref="Q115:T116 Q141:T142 Q37:T38 Q128:T129 Q50:T51 Q102:T103 Q63:T64 Q24:T25 Q76:T77 Q154:T155 Q89:T90 Q167:T168" xr:uid="{00000000-0002-0000-0800-000000000000}">
      <formula1>$Z$1:$Z$2</formula1>
    </dataValidation>
    <dataValidation type="list" allowBlank="1" showInputMessage="1" showErrorMessage="1" sqref="O17:P17 O108:P108 O82:P82 O121:P121 O134:P134 O95:P95 O147:P147 O30:P30 O43:P43 O56:P56 O69:P69 O160:P160" xr:uid="{00000000-0002-0000-0800-000001000000}">
      <formula1>$AA$1:$AA$14</formula1>
    </dataValidation>
    <dataValidation type="list" allowBlank="1" showInputMessage="1" showErrorMessage="1" sqref="C15:D15 C106:D106 C119:D119 C132:D132 C93:D93 C145:D145 C28:D28 C41:D41 C54:D54 C67:D67 C80:D80 C158:D158" xr:uid="{00000000-0002-0000-0800-000002000000}">
      <formula1>Reason</formula1>
    </dataValidation>
    <dataValidation type="list" allowBlank="1" showInputMessage="1" showErrorMessage="1" sqref="Q17:R17 Q108:R108 Q121:R121 Q134:R134 Q95:R95 Q147:R147 Q30:R30 Q43:R43 Q56:R56 Q69:R69 Q82:R82 Q160:R160" xr:uid="{00000000-0002-0000-0800-000003000000}">
      <formula1>INDIRECT(C15)</formula1>
    </dataValidation>
    <dataValidation type="list" allowBlank="1" showInputMessage="1" showErrorMessage="1" sqref="O19:T21 O123:T125 O136:T138 O97:T99 O149:T151 O32:T34 O45:T47 O58:T60 O71:T73 O84:T86 O110:T112 O162:T164" xr:uid="{00000000-0002-0000-0800-000004000000}">
      <formula1>"Yes,No"</formula1>
    </dataValidation>
  </dataValidations>
  <hyperlinks>
    <hyperlink ref="B8" r:id="rId1" xr:uid="{00000000-0004-0000-0800-000000000000}"/>
  </hyperlinks>
  <printOptions horizontalCentered="1"/>
  <pageMargins left="0.39000000000000007" right="0.39000000000000007" top="0.59" bottom="0.59" header="0" footer="0.16"/>
  <pageSetup paperSize="9" scale="97" fitToHeight="0" orientation="portrait"/>
  <headerFooter>
    <oddFooter>&amp;C&amp;"Verdana,Regular"&amp;9&amp;K808080Page &amp;P of &amp;N</oddFooter>
  </headerFooter>
  <rowBreaks count="3" manualBreakCount="3">
    <brk id="51" min="1" max="19" man="1"/>
    <brk id="90" min="1" max="19" man="1"/>
    <brk id="129" min="1" max="19" man="1"/>
  </rowBreaks>
  <drawing r:id="rId2"/>
  <legacyDrawing r:id="rId3"/>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37</vt:i4>
      </vt:variant>
    </vt:vector>
  </HeadingPairs>
  <TitlesOfParts>
    <vt:vector size="47" baseType="lpstr">
      <vt:lpstr>Lists</vt:lpstr>
      <vt:lpstr>Events</vt:lpstr>
      <vt:lpstr>Instructions</vt:lpstr>
      <vt:lpstr>2020_WT_Contribution</vt:lpstr>
      <vt:lpstr>2017_Challenge_Contribution</vt:lpstr>
      <vt:lpstr>Sheet2</vt:lpstr>
      <vt:lpstr>CHAL_Contribution</vt:lpstr>
      <vt:lpstr>2020_WT_Internal_Use</vt:lpstr>
      <vt:lpstr>TER_Referee_report</vt:lpstr>
      <vt:lpstr>TER_Ranking_default_policy</vt:lpstr>
      <vt:lpstr>'2020_WT_Contribution'!Challenge_Series</vt:lpstr>
      <vt:lpstr>'2020_WT_Internal_Use'!Challenge_Series</vt:lpstr>
      <vt:lpstr>CHAL_Contribution!Challenge_Series</vt:lpstr>
      <vt:lpstr>Instructions!Challenge_Series</vt:lpstr>
      <vt:lpstr>Challenge_Series</vt:lpstr>
      <vt:lpstr>Competition_Manager</vt:lpstr>
      <vt:lpstr>Default</vt:lpstr>
      <vt:lpstr>'2020_WT_Contribution'!Major_Series</vt:lpstr>
      <vt:lpstr>'2020_WT_Internal_Use'!Major_Series</vt:lpstr>
      <vt:lpstr>CHAL_Contribution!Major_Series</vt:lpstr>
      <vt:lpstr>Instructions!Major_Series</vt:lpstr>
      <vt:lpstr>Major_Series</vt:lpstr>
      <vt:lpstr>No_Show</vt:lpstr>
      <vt:lpstr>Numbers</vt:lpstr>
      <vt:lpstr>'2017_Challenge_Contribution'!Print_Area</vt:lpstr>
      <vt:lpstr>'2020_WT_Contribution'!Print_Area</vt:lpstr>
      <vt:lpstr>'2020_WT_Internal_Use'!Print_Area</vt:lpstr>
      <vt:lpstr>CHAL_Contribution!Print_Area</vt:lpstr>
      <vt:lpstr>Instructions!Print_Area</vt:lpstr>
      <vt:lpstr>TER_Ranking_default_policy!Print_Area</vt:lpstr>
      <vt:lpstr>TER_Referee_report!Print_Area</vt:lpstr>
      <vt:lpstr>'2020_WT_Contribution'!Print_Titles</vt:lpstr>
      <vt:lpstr>CHAL_Contribution!Print_Titles</vt:lpstr>
      <vt:lpstr>TER_Ranking_default_policy!Print_Titles</vt:lpstr>
      <vt:lpstr>TER_Referee_report!Print_Titles</vt:lpstr>
      <vt:lpstr>Reason</vt:lpstr>
      <vt:lpstr>Seeded_Player</vt:lpstr>
      <vt:lpstr>'2020_WT_Contribution'!Super_Series</vt:lpstr>
      <vt:lpstr>'2020_WT_Internal_Use'!Super_Series</vt:lpstr>
      <vt:lpstr>CHAL_Contribution!Super_Series</vt:lpstr>
      <vt:lpstr>Instructions!Super_Series</vt:lpstr>
      <vt:lpstr>Super_Series</vt:lpstr>
      <vt:lpstr>'2020_WT_Contribution'!Tier</vt:lpstr>
      <vt:lpstr>'2020_WT_Internal_Use'!Tier</vt:lpstr>
      <vt:lpstr>CHAL_Contribution!Tier</vt:lpstr>
      <vt:lpstr>Instructions!Tier</vt:lpstr>
      <vt:lpstr>Tier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dc:creator>
  <cp:lastModifiedBy>Dimosthenis Messinis</cp:lastModifiedBy>
  <cp:lastPrinted>2019-06-01T05:06:59Z</cp:lastPrinted>
  <dcterms:created xsi:type="dcterms:W3CDTF">2015-03-04T21:08:15Z</dcterms:created>
  <dcterms:modified xsi:type="dcterms:W3CDTF">2020-01-06T09:07:39Z</dcterms:modified>
</cp:coreProperties>
</file>