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ablo\OneDrive - International Table Tennis Federation\TableTennis\ITTF\Tournament__Inspection_and_Contracts\"/>
    </mc:Choice>
  </mc:AlternateContent>
  <xr:revisionPtr revIDLastSave="845" documentId="8_{8E2B9DE1-288B-4C2F-AF4B-AB8ECB4456B2}" xr6:coauthVersionLast="45" xr6:coauthVersionMax="45" xr10:uidLastSave="{7659B2D1-DE42-43F5-BB21-7A3501238407}"/>
  <bookViews>
    <workbookView xWindow="-98" yWindow="-98" windowWidth="20715" windowHeight="13276" tabRatio="647" activeTab="2" xr2:uid="{00000000-000D-0000-FFFF-FFFF00000000}"/>
  </bookViews>
  <sheets>
    <sheet name="TER_Table" sheetId="14" r:id="rId1"/>
    <sheet name="TER_Comments" sheetId="28" r:id="rId2"/>
    <sheet name="TER_Photos" sheetId="29" r:id="rId3"/>
    <sheet name="TER_Referee_report" sheetId="30" r:id="rId4"/>
    <sheet name="Data" sheetId="34" state="hidden" r:id="rId5"/>
    <sheet name="TER_Table_PERFECT_EXAMPLE" sheetId="36" state="hidden" r:id="rId6"/>
    <sheet name="TER_Table_WORST_EXAMPLE" sheetId="37" state="hidden" r:id="rId7"/>
  </sheets>
  <definedNames>
    <definedName name="_xlnm.Print_Area" localSheetId="1">TER_Comments!$B$1:$T$47</definedName>
    <definedName name="_xlnm.Print_Area" localSheetId="2">TER_Photos!$B$1:$T$47</definedName>
    <definedName name="_xlnm.Print_Area" localSheetId="3">TER_Referee_report!$C$1:$T$48</definedName>
    <definedName name="_xlnm.Print_Area" localSheetId="0">TER_Table!$B$1:$T$137</definedName>
    <definedName name="_xlnm.Print_Area" localSheetId="5">TER_Table_PERFECT_EXAMPLE!$B$1:$T$137</definedName>
    <definedName name="_xlnm.Print_Area" localSheetId="6">TER_Table_WORST_EXAMPLE!$B$1:$T$137</definedName>
    <definedName name="_xlnm.Print_Titles" localSheetId="1">TER_Comments!$1:$3</definedName>
    <definedName name="_xlnm.Print_Titles" localSheetId="2">TER_Photos!$1:$2</definedName>
    <definedName name="_xlnm.Print_Titles" localSheetId="3">TER_Referee_report!$1:$3</definedName>
    <definedName name="_xlnm.Print_Titles" localSheetId="0">TER_Table!$1:$4</definedName>
    <definedName name="_xlnm.Print_Titles" localSheetId="5">TER_Table_PERFECT_EXAMPLE!$1:$4</definedName>
    <definedName name="_xlnm.Print_Titles" localSheetId="6">TER_Table_WORST_EXAMPLE!$1:$4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30" l="1"/>
  <c r="AA13" i="30"/>
  <c r="AF13" i="30" s="1"/>
  <c r="Z13" i="30"/>
  <c r="AE13" i="30" s="1"/>
  <c r="Y13" i="30"/>
  <c r="AD13" i="30" s="1"/>
  <c r="X13" i="30"/>
  <c r="AC13" i="30" s="1"/>
  <c r="AM133" i="37"/>
  <c r="AK132" i="37"/>
  <c r="AB132" i="37"/>
  <c r="AA132" i="37"/>
  <c r="AG132" i="37" s="1"/>
  <c r="Z132" i="37"/>
  <c r="AF132" i="37" s="1"/>
  <c r="Y132" i="37"/>
  <c r="AE132" i="37" s="1"/>
  <c r="X132" i="37"/>
  <c r="AD132" i="37" s="1"/>
  <c r="AK131" i="37"/>
  <c r="AB131" i="37"/>
  <c r="AA131" i="37"/>
  <c r="AG131" i="37" s="1"/>
  <c r="Z131" i="37"/>
  <c r="AF131" i="37" s="1"/>
  <c r="Y131" i="37"/>
  <c r="AE131" i="37" s="1"/>
  <c r="X131" i="37"/>
  <c r="AD131" i="37" s="1"/>
  <c r="AK130" i="37"/>
  <c r="AB130" i="37"/>
  <c r="AA130" i="37"/>
  <c r="Z130" i="37"/>
  <c r="AF130" i="37" s="1"/>
  <c r="Y130" i="37"/>
  <c r="AE130" i="37" s="1"/>
  <c r="X130" i="37"/>
  <c r="AD130" i="37" s="1"/>
  <c r="AK129" i="37"/>
  <c r="AB129" i="37"/>
  <c r="AA129" i="37"/>
  <c r="Z129" i="37"/>
  <c r="AF129" i="37" s="1"/>
  <c r="Y129" i="37"/>
  <c r="AE129" i="37" s="1"/>
  <c r="X129" i="37"/>
  <c r="AD129" i="37" s="1"/>
  <c r="AK128" i="37"/>
  <c r="AF128" i="37"/>
  <c r="AB128" i="37"/>
  <c r="AA128" i="37"/>
  <c r="Z128" i="37"/>
  <c r="Y128" i="37"/>
  <c r="AE128" i="37" s="1"/>
  <c r="X128" i="37"/>
  <c r="AD128" i="37" s="1"/>
  <c r="AM125" i="37"/>
  <c r="AK124" i="37"/>
  <c r="AE124" i="37"/>
  <c r="AB124" i="37"/>
  <c r="AA124" i="37"/>
  <c r="AG124" i="37" s="1"/>
  <c r="Z124" i="37"/>
  <c r="AF124" i="37" s="1"/>
  <c r="Y124" i="37"/>
  <c r="X124" i="37"/>
  <c r="AD124" i="37" s="1"/>
  <c r="AK123" i="37"/>
  <c r="AE123" i="37"/>
  <c r="AB123" i="37"/>
  <c r="AA123" i="37"/>
  <c r="AG123" i="37" s="1"/>
  <c r="Z123" i="37"/>
  <c r="AF123" i="37" s="1"/>
  <c r="Y123" i="37"/>
  <c r="X123" i="37"/>
  <c r="AD123" i="37" s="1"/>
  <c r="AK122" i="37"/>
  <c r="AE122" i="37"/>
  <c r="AD122" i="37"/>
  <c r="AB122" i="37"/>
  <c r="AA122" i="37"/>
  <c r="AG122" i="37" s="1"/>
  <c r="Z122" i="37"/>
  <c r="AF122" i="37" s="1"/>
  <c r="Y122" i="37"/>
  <c r="X122" i="37"/>
  <c r="AK121" i="37"/>
  <c r="AE121" i="37"/>
  <c r="AB121" i="37"/>
  <c r="AA121" i="37"/>
  <c r="AG121" i="37" s="1"/>
  <c r="Z121" i="37"/>
  <c r="AF121" i="37" s="1"/>
  <c r="Y121" i="37"/>
  <c r="X121" i="37"/>
  <c r="AD121" i="37" s="1"/>
  <c r="AK120" i="37"/>
  <c r="AE120" i="37"/>
  <c r="AB120" i="37"/>
  <c r="AA120" i="37"/>
  <c r="AG120" i="37" s="1"/>
  <c r="Z120" i="37"/>
  <c r="AF120" i="37" s="1"/>
  <c r="Y120" i="37"/>
  <c r="X120" i="37"/>
  <c r="AD120" i="37" s="1"/>
  <c r="AM117" i="37"/>
  <c r="AK116" i="37"/>
  <c r="AG116" i="37"/>
  <c r="AB116" i="37"/>
  <c r="AA116" i="37"/>
  <c r="Z116" i="37"/>
  <c r="AF116" i="37" s="1"/>
  <c r="Y116" i="37"/>
  <c r="AE116" i="37" s="1"/>
  <c r="X116" i="37"/>
  <c r="AD116" i="37" s="1"/>
  <c r="AK115" i="37"/>
  <c r="AG115" i="37"/>
  <c r="AF115" i="37"/>
  <c r="AE115" i="37"/>
  <c r="AB115" i="37"/>
  <c r="AA115" i="37"/>
  <c r="Z115" i="37"/>
  <c r="Y115" i="37"/>
  <c r="X115" i="37"/>
  <c r="AD115" i="37" s="1"/>
  <c r="AK114" i="37"/>
  <c r="AG114" i="37"/>
  <c r="AB114" i="37"/>
  <c r="AA114" i="37"/>
  <c r="Z114" i="37"/>
  <c r="AF114" i="37" s="1"/>
  <c r="Y114" i="37"/>
  <c r="AE114" i="37" s="1"/>
  <c r="X114" i="37"/>
  <c r="AD114" i="37" s="1"/>
  <c r="AK113" i="37"/>
  <c r="AF113" i="37"/>
  <c r="AE113" i="37"/>
  <c r="AB113" i="37"/>
  <c r="AA113" i="37"/>
  <c r="AG113" i="37" s="1"/>
  <c r="Z113" i="37"/>
  <c r="Y113" i="37"/>
  <c r="X113" i="37"/>
  <c r="AD113" i="37" s="1"/>
  <c r="AK112" i="37"/>
  <c r="AG112" i="37"/>
  <c r="AB112" i="37"/>
  <c r="AA112" i="37"/>
  <c r="Z112" i="37"/>
  <c r="AF112" i="37" s="1"/>
  <c r="Y112" i="37"/>
  <c r="AE112" i="37" s="1"/>
  <c r="X112" i="37"/>
  <c r="AD112" i="37" s="1"/>
  <c r="AK111" i="37"/>
  <c r="AF111" i="37"/>
  <c r="AE111" i="37"/>
  <c r="AB111" i="37"/>
  <c r="AA111" i="37"/>
  <c r="AG111" i="37" s="1"/>
  <c r="Z111" i="37"/>
  <c r="Y111" i="37"/>
  <c r="X111" i="37"/>
  <c r="AD111" i="37" s="1"/>
  <c r="AK110" i="37"/>
  <c r="AG110" i="37"/>
  <c r="AB110" i="37"/>
  <c r="AA110" i="37"/>
  <c r="Z110" i="37"/>
  <c r="AF110" i="37" s="1"/>
  <c r="Y110" i="37"/>
  <c r="AE110" i="37" s="1"/>
  <c r="X110" i="37"/>
  <c r="AD110" i="37" s="1"/>
  <c r="AP109" i="37"/>
  <c r="AP108" i="37"/>
  <c r="AP107" i="37"/>
  <c r="AM107" i="37"/>
  <c r="AK106" i="37"/>
  <c r="AB106" i="37"/>
  <c r="AA106" i="37"/>
  <c r="Z106" i="37"/>
  <c r="AF106" i="37" s="1"/>
  <c r="Y106" i="37"/>
  <c r="AE106" i="37" s="1"/>
  <c r="X106" i="37"/>
  <c r="AD106" i="37" s="1"/>
  <c r="AK105" i="37"/>
  <c r="AF105" i="37"/>
  <c r="AB105" i="37"/>
  <c r="AA105" i="37"/>
  <c r="Z105" i="37"/>
  <c r="Y105" i="37"/>
  <c r="AE105" i="37" s="1"/>
  <c r="X105" i="37"/>
  <c r="AD105" i="37" s="1"/>
  <c r="AK104" i="37"/>
  <c r="AE104" i="37"/>
  <c r="AB104" i="37"/>
  <c r="AA104" i="37"/>
  <c r="Z104" i="37"/>
  <c r="AF104" i="37" s="1"/>
  <c r="Y104" i="37"/>
  <c r="X104" i="37"/>
  <c r="AD104" i="37" s="1"/>
  <c r="AK103" i="37"/>
  <c r="AB103" i="37"/>
  <c r="AA103" i="37"/>
  <c r="Z103" i="37"/>
  <c r="AF103" i="37" s="1"/>
  <c r="Y103" i="37"/>
  <c r="AE103" i="37" s="1"/>
  <c r="X103" i="37"/>
  <c r="AD103" i="37" s="1"/>
  <c r="AP103" i="37" s="1"/>
  <c r="AK102" i="37"/>
  <c r="AB102" i="37"/>
  <c r="AA102" i="37"/>
  <c r="Z102" i="37"/>
  <c r="AF102" i="37" s="1"/>
  <c r="Y102" i="37"/>
  <c r="AE102" i="37" s="1"/>
  <c r="X102" i="37"/>
  <c r="AD102" i="37" s="1"/>
  <c r="AK101" i="37"/>
  <c r="AB101" i="37"/>
  <c r="AA101" i="37"/>
  <c r="Z101" i="37"/>
  <c r="AF101" i="37" s="1"/>
  <c r="Y101" i="37"/>
  <c r="AE101" i="37" s="1"/>
  <c r="X101" i="37"/>
  <c r="AD101" i="37" s="1"/>
  <c r="AK100" i="37"/>
  <c r="AB100" i="37"/>
  <c r="AA100" i="37"/>
  <c r="Z100" i="37"/>
  <c r="AF100" i="37" s="1"/>
  <c r="Y100" i="37"/>
  <c r="AE100" i="37" s="1"/>
  <c r="X100" i="37"/>
  <c r="AD100" i="37" s="1"/>
  <c r="AK99" i="37"/>
  <c r="AD99" i="37"/>
  <c r="AB99" i="37"/>
  <c r="AA99" i="37"/>
  <c r="Z99" i="37"/>
  <c r="AF99" i="37" s="1"/>
  <c r="Y99" i="37"/>
  <c r="AE99" i="37" s="1"/>
  <c r="X99" i="37"/>
  <c r="AK98" i="37"/>
  <c r="AB98" i="37"/>
  <c r="AA98" i="37"/>
  <c r="AG98" i="37" s="1"/>
  <c r="Z98" i="37"/>
  <c r="AF98" i="37" s="1"/>
  <c r="Y98" i="37"/>
  <c r="AE98" i="37" s="1"/>
  <c r="X98" i="37"/>
  <c r="AD98" i="37" s="1"/>
  <c r="AK96" i="37"/>
  <c r="AG96" i="37"/>
  <c r="AB96" i="37"/>
  <c r="AA96" i="37"/>
  <c r="Z96" i="37"/>
  <c r="AF96" i="37" s="1"/>
  <c r="Y96" i="37"/>
  <c r="AE96" i="37" s="1"/>
  <c r="X96" i="37"/>
  <c r="AD96" i="37" s="1"/>
  <c r="AK95" i="37"/>
  <c r="AB95" i="37"/>
  <c r="AA95" i="37"/>
  <c r="AG95" i="37" s="1"/>
  <c r="Z95" i="37"/>
  <c r="AF95" i="37" s="1"/>
  <c r="Y95" i="37"/>
  <c r="AE95" i="37" s="1"/>
  <c r="X95" i="37"/>
  <c r="AD95" i="37" s="1"/>
  <c r="AK93" i="37"/>
  <c r="AG93" i="37"/>
  <c r="AB93" i="37"/>
  <c r="AA93" i="37"/>
  <c r="Z93" i="37"/>
  <c r="AF93" i="37" s="1"/>
  <c r="Y93" i="37"/>
  <c r="AE93" i="37" s="1"/>
  <c r="X93" i="37"/>
  <c r="AD93" i="37" s="1"/>
  <c r="AM90" i="37"/>
  <c r="AK89" i="37"/>
  <c r="AF89" i="37"/>
  <c r="AB89" i="37"/>
  <c r="AA89" i="37"/>
  <c r="AG89" i="37" s="1"/>
  <c r="Z89" i="37"/>
  <c r="Y89" i="37"/>
  <c r="AE89" i="37" s="1"/>
  <c r="X89" i="37"/>
  <c r="AD89" i="37" s="1"/>
  <c r="AK88" i="37"/>
  <c r="AB88" i="37"/>
  <c r="AA88" i="37"/>
  <c r="AG88" i="37" s="1"/>
  <c r="Z88" i="37"/>
  <c r="AF88" i="37" s="1"/>
  <c r="Y88" i="37"/>
  <c r="AE88" i="37" s="1"/>
  <c r="X88" i="37"/>
  <c r="AD88" i="37" s="1"/>
  <c r="AK87" i="37"/>
  <c r="AF87" i="37"/>
  <c r="AB87" i="37"/>
  <c r="AA87" i="37"/>
  <c r="AG87" i="37" s="1"/>
  <c r="Z87" i="37"/>
  <c r="Y87" i="37"/>
  <c r="AE87" i="37" s="1"/>
  <c r="X87" i="37"/>
  <c r="AD87" i="37" s="1"/>
  <c r="AK86" i="37"/>
  <c r="AB86" i="37"/>
  <c r="AA86" i="37"/>
  <c r="AG86" i="37" s="1"/>
  <c r="Z86" i="37"/>
  <c r="AF86" i="37" s="1"/>
  <c r="Y86" i="37"/>
  <c r="AE86" i="37" s="1"/>
  <c r="X86" i="37"/>
  <c r="AD86" i="37" s="1"/>
  <c r="AK85" i="37"/>
  <c r="AF85" i="37"/>
  <c r="AD85" i="37"/>
  <c r="AB85" i="37"/>
  <c r="AA85" i="37"/>
  <c r="AG85" i="37" s="1"/>
  <c r="Z85" i="37"/>
  <c r="Y85" i="37"/>
  <c r="AE85" i="37" s="1"/>
  <c r="X85" i="37"/>
  <c r="AK84" i="37"/>
  <c r="AB84" i="37"/>
  <c r="AA84" i="37"/>
  <c r="AG84" i="37" s="1"/>
  <c r="Z84" i="37"/>
  <c r="AF84" i="37" s="1"/>
  <c r="Y84" i="37"/>
  <c r="AE84" i="37" s="1"/>
  <c r="X84" i="37"/>
  <c r="AD84" i="37" s="1"/>
  <c r="AK83" i="37"/>
  <c r="AF83" i="37"/>
  <c r="AB83" i="37"/>
  <c r="AA83" i="37"/>
  <c r="AG83" i="37" s="1"/>
  <c r="Z83" i="37"/>
  <c r="Y83" i="37"/>
  <c r="AE83" i="37" s="1"/>
  <c r="X83" i="37"/>
  <c r="AD83" i="37" s="1"/>
  <c r="AK82" i="37"/>
  <c r="AB82" i="37"/>
  <c r="AA82" i="37"/>
  <c r="AG82" i="37" s="1"/>
  <c r="Z82" i="37"/>
  <c r="AF82" i="37" s="1"/>
  <c r="Y82" i="37"/>
  <c r="AE82" i="37" s="1"/>
  <c r="X82" i="37"/>
  <c r="AD82" i="37" s="1"/>
  <c r="AK81" i="37"/>
  <c r="AF81" i="37"/>
  <c r="AB81" i="37"/>
  <c r="AA81" i="37"/>
  <c r="AG81" i="37" s="1"/>
  <c r="Z81" i="37"/>
  <c r="Y81" i="37"/>
  <c r="AE81" i="37" s="1"/>
  <c r="X81" i="37"/>
  <c r="AD81" i="37" s="1"/>
  <c r="AK80" i="37"/>
  <c r="AB80" i="37"/>
  <c r="AA80" i="37"/>
  <c r="AG80" i="37" s="1"/>
  <c r="Z80" i="37"/>
  <c r="AF80" i="37" s="1"/>
  <c r="Y80" i="37"/>
  <c r="AE80" i="37" s="1"/>
  <c r="X80" i="37"/>
  <c r="AD80" i="37" s="1"/>
  <c r="AK79" i="37"/>
  <c r="AF79" i="37"/>
  <c r="AB79" i="37"/>
  <c r="AA79" i="37"/>
  <c r="AG79" i="37" s="1"/>
  <c r="Z79" i="37"/>
  <c r="Y79" i="37"/>
  <c r="AE79" i="37" s="1"/>
  <c r="X79" i="37"/>
  <c r="AD79" i="37" s="1"/>
  <c r="AK78" i="37"/>
  <c r="AB78" i="37"/>
  <c r="AA78" i="37"/>
  <c r="AG78" i="37" s="1"/>
  <c r="Z78" i="37"/>
  <c r="AF78" i="37" s="1"/>
  <c r="Y78" i="37"/>
  <c r="AE78" i="37" s="1"/>
  <c r="X78" i="37"/>
  <c r="AD78" i="37" s="1"/>
  <c r="AK77" i="37"/>
  <c r="AF77" i="37"/>
  <c r="AD77" i="37"/>
  <c r="AB77" i="37"/>
  <c r="AA77" i="37"/>
  <c r="AG77" i="37" s="1"/>
  <c r="Z77" i="37"/>
  <c r="Y77" i="37"/>
  <c r="AE77" i="37" s="1"/>
  <c r="X77" i="37"/>
  <c r="AK76" i="37"/>
  <c r="AB76" i="37"/>
  <c r="AA76" i="37"/>
  <c r="AG76" i="37" s="1"/>
  <c r="Z76" i="37"/>
  <c r="AF76" i="37" s="1"/>
  <c r="Y76" i="37"/>
  <c r="AE76" i="37" s="1"/>
  <c r="X76" i="37"/>
  <c r="AD76" i="37" s="1"/>
  <c r="AK75" i="37"/>
  <c r="AF75" i="37"/>
  <c r="AB75" i="37"/>
  <c r="AA75" i="37"/>
  <c r="AG75" i="37" s="1"/>
  <c r="Z75" i="37"/>
  <c r="Y75" i="37"/>
  <c r="AE75" i="37" s="1"/>
  <c r="X75" i="37"/>
  <c r="AD75" i="37" s="1"/>
  <c r="AK74" i="37"/>
  <c r="AB74" i="37"/>
  <c r="AA74" i="37"/>
  <c r="AG74" i="37" s="1"/>
  <c r="Z74" i="37"/>
  <c r="AF74" i="37" s="1"/>
  <c r="Y74" i="37"/>
  <c r="AE74" i="37" s="1"/>
  <c r="X74" i="37"/>
  <c r="AD74" i="37" s="1"/>
  <c r="AK73" i="37"/>
  <c r="AF73" i="37"/>
  <c r="AB73" i="37"/>
  <c r="AA73" i="37"/>
  <c r="AG73" i="37" s="1"/>
  <c r="Z73" i="37"/>
  <c r="Y73" i="37"/>
  <c r="AE73" i="37" s="1"/>
  <c r="X73" i="37"/>
  <c r="AD73" i="37" s="1"/>
  <c r="AK72" i="37"/>
  <c r="AB72" i="37"/>
  <c r="AA72" i="37"/>
  <c r="AG72" i="37" s="1"/>
  <c r="Z72" i="37"/>
  <c r="AF72" i="37" s="1"/>
  <c r="Y72" i="37"/>
  <c r="AE72" i="37" s="1"/>
  <c r="X72" i="37"/>
  <c r="AD72" i="37" s="1"/>
  <c r="AK71" i="37"/>
  <c r="AF71" i="37"/>
  <c r="AB71" i="37"/>
  <c r="AA71" i="37"/>
  <c r="AG71" i="37" s="1"/>
  <c r="Z71" i="37"/>
  <c r="Y71" i="37"/>
  <c r="AE71" i="37" s="1"/>
  <c r="X71" i="37"/>
  <c r="AD71" i="37" s="1"/>
  <c r="AK70" i="37"/>
  <c r="AB70" i="37"/>
  <c r="AA70" i="37"/>
  <c r="AG70" i="37" s="1"/>
  <c r="Z70" i="37"/>
  <c r="AF70" i="37" s="1"/>
  <c r="Y70" i="37"/>
  <c r="AE70" i="37" s="1"/>
  <c r="X70" i="37"/>
  <c r="AD70" i="37" s="1"/>
  <c r="AK69" i="37"/>
  <c r="AF69" i="37"/>
  <c r="AD69" i="37"/>
  <c r="AB69" i="37"/>
  <c r="AA69" i="37"/>
  <c r="AG69" i="37" s="1"/>
  <c r="Z69" i="37"/>
  <c r="Y69" i="37"/>
  <c r="AE69" i="37" s="1"/>
  <c r="X69" i="37"/>
  <c r="AK68" i="37"/>
  <c r="AB68" i="37"/>
  <c r="AA68" i="37"/>
  <c r="AG68" i="37" s="1"/>
  <c r="Z68" i="37"/>
  <c r="AF68" i="37" s="1"/>
  <c r="Y68" i="37"/>
  <c r="AE68" i="37" s="1"/>
  <c r="X68" i="37"/>
  <c r="AD68" i="37" s="1"/>
  <c r="AK67" i="37"/>
  <c r="AF67" i="37"/>
  <c r="AB67" i="37"/>
  <c r="AA67" i="37"/>
  <c r="AG67" i="37" s="1"/>
  <c r="Z67" i="37"/>
  <c r="Y67" i="37"/>
  <c r="AE67" i="37" s="1"/>
  <c r="X67" i="37"/>
  <c r="AD67" i="37" s="1"/>
  <c r="AK66" i="37"/>
  <c r="AB66" i="37"/>
  <c r="AA66" i="37"/>
  <c r="AG66" i="37" s="1"/>
  <c r="Z66" i="37"/>
  <c r="AF66" i="37" s="1"/>
  <c r="Y66" i="37"/>
  <c r="AE66" i="37" s="1"/>
  <c r="X66" i="37"/>
  <c r="AD66" i="37" s="1"/>
  <c r="AK65" i="37"/>
  <c r="AF65" i="37"/>
  <c r="AB65" i="37"/>
  <c r="AA65" i="37"/>
  <c r="AG65" i="37" s="1"/>
  <c r="Z65" i="37"/>
  <c r="Y65" i="37"/>
  <c r="AE65" i="37" s="1"/>
  <c r="X65" i="37"/>
  <c r="AD65" i="37" s="1"/>
  <c r="AK64" i="37"/>
  <c r="AB64" i="37"/>
  <c r="AA64" i="37"/>
  <c r="AG64" i="37" s="1"/>
  <c r="Z64" i="37"/>
  <c r="AF64" i="37" s="1"/>
  <c r="Y64" i="37"/>
  <c r="AE64" i="37" s="1"/>
  <c r="X64" i="37"/>
  <c r="AD64" i="37" s="1"/>
  <c r="AK63" i="37"/>
  <c r="AF63" i="37"/>
  <c r="AB63" i="37"/>
  <c r="AA63" i="37"/>
  <c r="AG63" i="37" s="1"/>
  <c r="Z63" i="37"/>
  <c r="Y63" i="37"/>
  <c r="AE63" i="37" s="1"/>
  <c r="X63" i="37"/>
  <c r="AD63" i="37" s="1"/>
  <c r="AK62" i="37"/>
  <c r="AE62" i="37"/>
  <c r="AB62" i="37"/>
  <c r="AA62" i="37"/>
  <c r="Z62" i="37"/>
  <c r="AF62" i="37" s="1"/>
  <c r="Y62" i="37"/>
  <c r="X62" i="37"/>
  <c r="AD62" i="37" s="1"/>
  <c r="AK61" i="37"/>
  <c r="AD61" i="37"/>
  <c r="AB61" i="37"/>
  <c r="AA61" i="37"/>
  <c r="Z61" i="37"/>
  <c r="AF61" i="37" s="1"/>
  <c r="Y61" i="37"/>
  <c r="AE61" i="37" s="1"/>
  <c r="X61" i="37"/>
  <c r="AK60" i="37"/>
  <c r="AB60" i="37"/>
  <c r="AA60" i="37"/>
  <c r="AG60" i="37" s="1"/>
  <c r="Z60" i="37"/>
  <c r="AF60" i="37" s="1"/>
  <c r="Y60" i="37"/>
  <c r="AE60" i="37" s="1"/>
  <c r="X60" i="37"/>
  <c r="AD60" i="37" s="1"/>
  <c r="AK59" i="37"/>
  <c r="AD59" i="37"/>
  <c r="AB59" i="37"/>
  <c r="AA59" i="37"/>
  <c r="AG59" i="37" s="1"/>
  <c r="Z59" i="37"/>
  <c r="AF59" i="37" s="1"/>
  <c r="Y59" i="37"/>
  <c r="AE59" i="37" s="1"/>
  <c r="X59" i="37"/>
  <c r="AM56" i="37"/>
  <c r="AK55" i="37"/>
  <c r="AB55" i="37"/>
  <c r="AA55" i="37"/>
  <c r="Z55" i="37"/>
  <c r="Y55" i="37"/>
  <c r="X55" i="37"/>
  <c r="AD55" i="37" s="1"/>
  <c r="AP55" i="37" s="1"/>
  <c r="AK54" i="37"/>
  <c r="AB54" i="37"/>
  <c r="AA54" i="37"/>
  <c r="AG54" i="37" s="1"/>
  <c r="AP54" i="37" s="1"/>
  <c r="Z54" i="37"/>
  <c r="Y54" i="37"/>
  <c r="X54" i="37"/>
  <c r="AK53" i="37"/>
  <c r="AB53" i="37"/>
  <c r="AA53" i="37"/>
  <c r="AG53" i="37" s="1"/>
  <c r="Z53" i="37"/>
  <c r="AF53" i="37" s="1"/>
  <c r="Y53" i="37"/>
  <c r="AE53" i="37" s="1"/>
  <c r="X53" i="37"/>
  <c r="AD53" i="37" s="1"/>
  <c r="AK52" i="37"/>
  <c r="AF52" i="37"/>
  <c r="AB52" i="37"/>
  <c r="AA52" i="37"/>
  <c r="AG52" i="37" s="1"/>
  <c r="Z52" i="37"/>
  <c r="Y52" i="37"/>
  <c r="AE52" i="37" s="1"/>
  <c r="X52" i="37"/>
  <c r="AD52" i="37" s="1"/>
  <c r="AK51" i="37"/>
  <c r="AD51" i="37"/>
  <c r="AP51" i="37" s="1"/>
  <c r="AB51" i="37"/>
  <c r="AA51" i="37"/>
  <c r="AG51" i="37" s="1"/>
  <c r="Z51" i="37"/>
  <c r="AF51" i="37" s="1"/>
  <c r="Y51" i="37"/>
  <c r="AE51" i="37" s="1"/>
  <c r="X51" i="37"/>
  <c r="AM48" i="37"/>
  <c r="AK47" i="37"/>
  <c r="AE47" i="37"/>
  <c r="AB47" i="37"/>
  <c r="AA47" i="37"/>
  <c r="Z47" i="37"/>
  <c r="AF47" i="37" s="1"/>
  <c r="Y47" i="37"/>
  <c r="X47" i="37"/>
  <c r="AD47" i="37" s="1"/>
  <c r="AK46" i="37"/>
  <c r="AE46" i="37"/>
  <c r="AB46" i="37"/>
  <c r="AA46" i="37"/>
  <c r="AG46" i="37" s="1"/>
  <c r="Z46" i="37"/>
  <c r="AF46" i="37" s="1"/>
  <c r="Y46" i="37"/>
  <c r="X46" i="37"/>
  <c r="AD46" i="37" s="1"/>
  <c r="AK45" i="37"/>
  <c r="AG45" i="37"/>
  <c r="AE45" i="37"/>
  <c r="AB45" i="37"/>
  <c r="AA45" i="37"/>
  <c r="Z45" i="37"/>
  <c r="AF45" i="37" s="1"/>
  <c r="Y45" i="37"/>
  <c r="X45" i="37"/>
  <c r="AD45" i="37" s="1"/>
  <c r="AK44" i="37"/>
  <c r="AB44" i="37"/>
  <c r="AA44" i="37"/>
  <c r="AG44" i="37" s="1"/>
  <c r="Z44" i="37"/>
  <c r="AF44" i="37" s="1"/>
  <c r="Y44" i="37"/>
  <c r="AE44" i="37" s="1"/>
  <c r="X44" i="37"/>
  <c r="AD44" i="37" s="1"/>
  <c r="AK43" i="37"/>
  <c r="AB43" i="37"/>
  <c r="AA43" i="37"/>
  <c r="AG43" i="37" s="1"/>
  <c r="Z43" i="37"/>
  <c r="AF43" i="37" s="1"/>
  <c r="Y43" i="37"/>
  <c r="AE43" i="37" s="1"/>
  <c r="X43" i="37"/>
  <c r="AD43" i="37" s="1"/>
  <c r="AK42" i="37"/>
  <c r="AE42" i="37"/>
  <c r="AB42" i="37"/>
  <c r="AA42" i="37"/>
  <c r="AG42" i="37" s="1"/>
  <c r="Z42" i="37"/>
  <c r="AF42" i="37" s="1"/>
  <c r="Y42" i="37"/>
  <c r="X42" i="37"/>
  <c r="AD42" i="37" s="1"/>
  <c r="AK41" i="37"/>
  <c r="AE41" i="37"/>
  <c r="AB41" i="37"/>
  <c r="AA41" i="37"/>
  <c r="AG41" i="37" s="1"/>
  <c r="Z41" i="37"/>
  <c r="AF41" i="37" s="1"/>
  <c r="Y41" i="37"/>
  <c r="X41" i="37"/>
  <c r="AD41" i="37" s="1"/>
  <c r="AK40" i="37"/>
  <c r="AB40" i="37"/>
  <c r="AA40" i="37"/>
  <c r="AG40" i="37" s="1"/>
  <c r="Z40" i="37"/>
  <c r="AF40" i="37" s="1"/>
  <c r="Y40" i="37"/>
  <c r="AE40" i="37" s="1"/>
  <c r="X40" i="37"/>
  <c r="AD40" i="37" s="1"/>
  <c r="AK39" i="37"/>
  <c r="AD39" i="37"/>
  <c r="AB39" i="37"/>
  <c r="AA39" i="37"/>
  <c r="Z39" i="37"/>
  <c r="AF39" i="37" s="1"/>
  <c r="Y39" i="37"/>
  <c r="AE39" i="37" s="1"/>
  <c r="X39" i="37"/>
  <c r="AK38" i="37"/>
  <c r="AB38" i="37"/>
  <c r="AA38" i="37"/>
  <c r="Z38" i="37"/>
  <c r="AF38" i="37" s="1"/>
  <c r="Y38" i="37"/>
  <c r="AE38" i="37" s="1"/>
  <c r="X38" i="37"/>
  <c r="AD38" i="37" s="1"/>
  <c r="AP38" i="37" s="1"/>
  <c r="AK37" i="37"/>
  <c r="AE37" i="37"/>
  <c r="AB37" i="37"/>
  <c r="AA37" i="37"/>
  <c r="AG37" i="37" s="1"/>
  <c r="Z37" i="37"/>
  <c r="AF37" i="37" s="1"/>
  <c r="Y37" i="37"/>
  <c r="X37" i="37"/>
  <c r="AD37" i="37" s="1"/>
  <c r="AK36" i="37"/>
  <c r="AB36" i="37"/>
  <c r="AA36" i="37"/>
  <c r="AG36" i="37" s="1"/>
  <c r="Z36" i="37"/>
  <c r="AF36" i="37" s="1"/>
  <c r="Y36" i="37"/>
  <c r="AE36" i="37" s="1"/>
  <c r="X36" i="37"/>
  <c r="AD36" i="37" s="1"/>
  <c r="AM33" i="37"/>
  <c r="AK32" i="37"/>
  <c r="AB32" i="37"/>
  <c r="AA32" i="37"/>
  <c r="Z32" i="37"/>
  <c r="AF32" i="37" s="1"/>
  <c r="Y32" i="37"/>
  <c r="AE32" i="37" s="1"/>
  <c r="X32" i="37"/>
  <c r="AD32" i="37" s="1"/>
  <c r="AP32" i="37" s="1"/>
  <c r="AK31" i="37"/>
  <c r="AB31" i="37"/>
  <c r="AA31" i="37"/>
  <c r="Z31" i="37"/>
  <c r="AF31" i="37" s="1"/>
  <c r="Y31" i="37"/>
  <c r="AE31" i="37" s="1"/>
  <c r="X31" i="37"/>
  <c r="AD31" i="37" s="1"/>
  <c r="AK30" i="37"/>
  <c r="AB30" i="37"/>
  <c r="AA30" i="37"/>
  <c r="Z30" i="37"/>
  <c r="Y30" i="37"/>
  <c r="X30" i="37"/>
  <c r="AD30" i="37" s="1"/>
  <c r="AP30" i="37" s="1"/>
  <c r="AK29" i="37"/>
  <c r="AB29" i="37"/>
  <c r="AA29" i="37"/>
  <c r="AG29" i="37" s="1"/>
  <c r="Z29" i="37"/>
  <c r="AF29" i="37" s="1"/>
  <c r="Y29" i="37"/>
  <c r="AE29" i="37" s="1"/>
  <c r="X29" i="37"/>
  <c r="AD29" i="37" s="1"/>
  <c r="AK28" i="37"/>
  <c r="AB28" i="37"/>
  <c r="AA28" i="37"/>
  <c r="AG28" i="37" s="1"/>
  <c r="Z28" i="37"/>
  <c r="AF28" i="37" s="1"/>
  <c r="Y28" i="37"/>
  <c r="AE28" i="37" s="1"/>
  <c r="X28" i="37"/>
  <c r="AD28" i="37" s="1"/>
  <c r="AK27" i="37"/>
  <c r="AF27" i="37"/>
  <c r="AB27" i="37"/>
  <c r="AA27" i="37"/>
  <c r="AG27" i="37" s="1"/>
  <c r="Z27" i="37"/>
  <c r="Y27" i="37"/>
  <c r="AE27" i="37" s="1"/>
  <c r="X27" i="37"/>
  <c r="AD27" i="37" s="1"/>
  <c r="AM24" i="37"/>
  <c r="AK23" i="37"/>
  <c r="AB23" i="37"/>
  <c r="AA23" i="37"/>
  <c r="AG23" i="37" s="1"/>
  <c r="Z23" i="37"/>
  <c r="AF23" i="37" s="1"/>
  <c r="Y23" i="37"/>
  <c r="AE23" i="37" s="1"/>
  <c r="X23" i="37"/>
  <c r="AD23" i="37" s="1"/>
  <c r="AK22" i="37"/>
  <c r="AB22" i="37"/>
  <c r="AA22" i="37"/>
  <c r="AG22" i="37" s="1"/>
  <c r="Z22" i="37"/>
  <c r="AF22" i="37" s="1"/>
  <c r="Y22" i="37"/>
  <c r="AE22" i="37" s="1"/>
  <c r="X22" i="37"/>
  <c r="AD22" i="37" s="1"/>
  <c r="AK21" i="37"/>
  <c r="AB21" i="37"/>
  <c r="AA21" i="37"/>
  <c r="AG21" i="37" s="1"/>
  <c r="Z21" i="37"/>
  <c r="AF21" i="37" s="1"/>
  <c r="Y21" i="37"/>
  <c r="AE21" i="37" s="1"/>
  <c r="X21" i="37"/>
  <c r="AD21" i="37" s="1"/>
  <c r="AK20" i="37"/>
  <c r="AB20" i="37"/>
  <c r="AA20" i="37"/>
  <c r="AG20" i="37" s="1"/>
  <c r="Z20" i="37"/>
  <c r="AF20" i="37" s="1"/>
  <c r="Y20" i="37"/>
  <c r="AE20" i="37" s="1"/>
  <c r="X20" i="37"/>
  <c r="AD20" i="37" s="1"/>
  <c r="AK19" i="37"/>
  <c r="AB19" i="37"/>
  <c r="AA19" i="37"/>
  <c r="AG19" i="37" s="1"/>
  <c r="Z19" i="37"/>
  <c r="AF19" i="37" s="1"/>
  <c r="Y19" i="37"/>
  <c r="AE19" i="37" s="1"/>
  <c r="X19" i="37"/>
  <c r="AD19" i="37" s="1"/>
  <c r="AK18" i="37"/>
  <c r="AB18" i="37"/>
  <c r="AA18" i="37"/>
  <c r="AG18" i="37" s="1"/>
  <c r="Z18" i="37"/>
  <c r="AF18" i="37" s="1"/>
  <c r="Y18" i="37"/>
  <c r="AE18" i="37" s="1"/>
  <c r="X18" i="37"/>
  <c r="AD18" i="37" s="1"/>
  <c r="AK17" i="37"/>
  <c r="AB17" i="37"/>
  <c r="AA17" i="37"/>
  <c r="AG17" i="37" s="1"/>
  <c r="Z17" i="37"/>
  <c r="AF17" i="37" s="1"/>
  <c r="Y17" i="37"/>
  <c r="AE17" i="37" s="1"/>
  <c r="X17" i="37"/>
  <c r="AD17" i="37" s="1"/>
  <c r="AK16" i="37"/>
  <c r="AF16" i="37"/>
  <c r="AB16" i="37"/>
  <c r="AA16" i="37"/>
  <c r="AG16" i="37" s="1"/>
  <c r="Z16" i="37"/>
  <c r="Y16" i="37"/>
  <c r="AE16" i="37" s="1"/>
  <c r="X16" i="37"/>
  <c r="AD16" i="37" s="1"/>
  <c r="AP16" i="37" s="1"/>
  <c r="AK15" i="37"/>
  <c r="AB15" i="37"/>
  <c r="AA15" i="37"/>
  <c r="AG15" i="37" s="1"/>
  <c r="Z15" i="37"/>
  <c r="AF15" i="37" s="1"/>
  <c r="Y15" i="37"/>
  <c r="AE15" i="37" s="1"/>
  <c r="X15" i="37"/>
  <c r="AD15" i="37" s="1"/>
  <c r="AK14" i="37"/>
  <c r="AB14" i="37"/>
  <c r="AA14" i="37"/>
  <c r="AG14" i="37" s="1"/>
  <c r="Z14" i="37"/>
  <c r="AF14" i="37" s="1"/>
  <c r="Y14" i="37"/>
  <c r="AE14" i="37" s="1"/>
  <c r="X14" i="37"/>
  <c r="AD14" i="37" s="1"/>
  <c r="AK13" i="37"/>
  <c r="AI13" i="37"/>
  <c r="AI14" i="37" s="1"/>
  <c r="AI15" i="37" s="1"/>
  <c r="AI16" i="37" s="1"/>
  <c r="AI17" i="37" s="1"/>
  <c r="AI18" i="37" s="1"/>
  <c r="AI19" i="37" s="1"/>
  <c r="AI20" i="37" s="1"/>
  <c r="AI21" i="37" s="1"/>
  <c r="AI22" i="37" s="1"/>
  <c r="AI23" i="37" s="1"/>
  <c r="AI27" i="37" s="1"/>
  <c r="AI28" i="37" s="1"/>
  <c r="AI29" i="37" s="1"/>
  <c r="AI30" i="37" s="1"/>
  <c r="AI31" i="37" s="1"/>
  <c r="AI32" i="37" s="1"/>
  <c r="AI36" i="37" s="1"/>
  <c r="AI37" i="37" s="1"/>
  <c r="AI38" i="37" s="1"/>
  <c r="AI39" i="37" s="1"/>
  <c r="AI40" i="37" s="1"/>
  <c r="AI41" i="37" s="1"/>
  <c r="AI42" i="37" s="1"/>
  <c r="AI43" i="37" s="1"/>
  <c r="AI44" i="37" s="1"/>
  <c r="AI45" i="37" s="1"/>
  <c r="AI46" i="37" s="1"/>
  <c r="AI47" i="37" s="1"/>
  <c r="AI51" i="37" s="1"/>
  <c r="AI52" i="37" s="1"/>
  <c r="AI53" i="37" s="1"/>
  <c r="AI54" i="37" s="1"/>
  <c r="AI55" i="37" s="1"/>
  <c r="AI59" i="37" s="1"/>
  <c r="AI60" i="37" s="1"/>
  <c r="AI61" i="37" s="1"/>
  <c r="AI62" i="37" s="1"/>
  <c r="AI63" i="37" s="1"/>
  <c r="AI64" i="37" s="1"/>
  <c r="AI65" i="37" s="1"/>
  <c r="AI66" i="37" s="1"/>
  <c r="AI67" i="37" s="1"/>
  <c r="AI68" i="37" s="1"/>
  <c r="AI69" i="37" s="1"/>
  <c r="AI70" i="37" s="1"/>
  <c r="AI71" i="37" s="1"/>
  <c r="AI72" i="37" s="1"/>
  <c r="AI73" i="37" s="1"/>
  <c r="AI74" i="37" s="1"/>
  <c r="AI75" i="37" s="1"/>
  <c r="AI76" i="37" s="1"/>
  <c r="AI77" i="37" s="1"/>
  <c r="AI78" i="37" s="1"/>
  <c r="AI79" i="37" s="1"/>
  <c r="AI80" i="37" s="1"/>
  <c r="AI81" i="37" s="1"/>
  <c r="AI82" i="37" s="1"/>
  <c r="AI83" i="37" s="1"/>
  <c r="AI84" i="37" s="1"/>
  <c r="AI85" i="37" s="1"/>
  <c r="AI86" i="37" s="1"/>
  <c r="AI87" i="37" s="1"/>
  <c r="AI88" i="37" s="1"/>
  <c r="AI89" i="37" s="1"/>
  <c r="AI93" i="37" s="1"/>
  <c r="AI95" i="37" s="1"/>
  <c r="AI96" i="37" s="1"/>
  <c r="AI98" i="37" s="1"/>
  <c r="AI99" i="37" s="1"/>
  <c r="AI100" i="37" s="1"/>
  <c r="AI101" i="37" s="1"/>
  <c r="AI102" i="37" s="1"/>
  <c r="AI103" i="37" s="1"/>
  <c r="AI104" i="37" s="1"/>
  <c r="AI105" i="37" s="1"/>
  <c r="AI106" i="37" s="1"/>
  <c r="AI110" i="37" s="1"/>
  <c r="AI111" i="37" s="1"/>
  <c r="AI112" i="37" s="1"/>
  <c r="AI113" i="37" s="1"/>
  <c r="AI114" i="37" s="1"/>
  <c r="AI115" i="37" s="1"/>
  <c r="AI116" i="37" s="1"/>
  <c r="AI120" i="37" s="1"/>
  <c r="AI121" i="37" s="1"/>
  <c r="AI122" i="37" s="1"/>
  <c r="AI123" i="37" s="1"/>
  <c r="AI124" i="37" s="1"/>
  <c r="AI128" i="37" s="1"/>
  <c r="AI129" i="37" s="1"/>
  <c r="AI130" i="37" s="1"/>
  <c r="AI131" i="37" s="1"/>
  <c r="AI132" i="37" s="1"/>
  <c r="AB13" i="37"/>
  <c r="AA13" i="37"/>
  <c r="AG13" i="37" s="1"/>
  <c r="Z13" i="37"/>
  <c r="AF13" i="37" s="1"/>
  <c r="Y13" i="37"/>
  <c r="AE13" i="37" s="1"/>
  <c r="X13" i="37"/>
  <c r="AD13" i="37" s="1"/>
  <c r="AK12" i="37"/>
  <c r="AG12" i="37"/>
  <c r="AB12" i="37"/>
  <c r="AA12" i="37"/>
  <c r="Z12" i="37"/>
  <c r="AF12" i="37" s="1"/>
  <c r="Y12" i="37"/>
  <c r="AE12" i="37" s="1"/>
  <c r="X12" i="37"/>
  <c r="AD12" i="37" s="1"/>
  <c r="AM133" i="36"/>
  <c r="AK132" i="36"/>
  <c r="AF132" i="36"/>
  <c r="AB132" i="36"/>
  <c r="AA132" i="36"/>
  <c r="AG132" i="36" s="1"/>
  <c r="Z132" i="36"/>
  <c r="Y132" i="36"/>
  <c r="AE132" i="36" s="1"/>
  <c r="X132" i="36"/>
  <c r="AD132" i="36" s="1"/>
  <c r="AP132" i="36" s="1"/>
  <c r="AK131" i="36"/>
  <c r="AF131" i="36"/>
  <c r="AB131" i="36"/>
  <c r="AA131" i="36"/>
  <c r="AG131" i="36" s="1"/>
  <c r="Z131" i="36"/>
  <c r="Y131" i="36"/>
  <c r="AE131" i="36" s="1"/>
  <c r="X131" i="36"/>
  <c r="AD131" i="36" s="1"/>
  <c r="AP131" i="36" s="1"/>
  <c r="AK130" i="36"/>
  <c r="AE130" i="36"/>
  <c r="AB130" i="36"/>
  <c r="AA130" i="36"/>
  <c r="Z130" i="36"/>
  <c r="AF130" i="36" s="1"/>
  <c r="Y130" i="36"/>
  <c r="X130" i="36"/>
  <c r="AD130" i="36" s="1"/>
  <c r="AP130" i="36" s="1"/>
  <c r="AK129" i="36"/>
  <c r="AD129" i="36"/>
  <c r="AP129" i="36" s="1"/>
  <c r="AB129" i="36"/>
  <c r="AA129" i="36"/>
  <c r="Z129" i="36"/>
  <c r="AF129" i="36" s="1"/>
  <c r="Y129" i="36"/>
  <c r="AE129" i="36" s="1"/>
  <c r="X129" i="36"/>
  <c r="AK128" i="36"/>
  <c r="AF128" i="36"/>
  <c r="AE128" i="36"/>
  <c r="AB128" i="36"/>
  <c r="AA128" i="36"/>
  <c r="Z128" i="36"/>
  <c r="Y128" i="36"/>
  <c r="X128" i="36"/>
  <c r="AD128" i="36" s="1"/>
  <c r="AM125" i="36"/>
  <c r="AK124" i="36"/>
  <c r="AE124" i="36"/>
  <c r="AD124" i="36"/>
  <c r="AB124" i="36"/>
  <c r="AA124" i="36"/>
  <c r="AG124" i="36" s="1"/>
  <c r="Z124" i="36"/>
  <c r="AF124" i="36" s="1"/>
  <c r="Y124" i="36"/>
  <c r="X124" i="36"/>
  <c r="AK123" i="36"/>
  <c r="AB123" i="36"/>
  <c r="AA123" i="36"/>
  <c r="AG123" i="36" s="1"/>
  <c r="Z123" i="36"/>
  <c r="AF123" i="36" s="1"/>
  <c r="Y123" i="36"/>
  <c r="AE123" i="36" s="1"/>
  <c r="X123" i="36"/>
  <c r="AD123" i="36" s="1"/>
  <c r="AP123" i="36" s="1"/>
  <c r="AK122" i="36"/>
  <c r="AE122" i="36"/>
  <c r="AD122" i="36"/>
  <c r="AP122" i="36" s="1"/>
  <c r="AB122" i="36"/>
  <c r="AA122" i="36"/>
  <c r="AG122" i="36" s="1"/>
  <c r="Z122" i="36"/>
  <c r="AF122" i="36" s="1"/>
  <c r="Y122" i="36"/>
  <c r="X122" i="36"/>
  <c r="AK121" i="36"/>
  <c r="AG121" i="36"/>
  <c r="AB121" i="36"/>
  <c r="AA121" i="36"/>
  <c r="Z121" i="36"/>
  <c r="AF121" i="36" s="1"/>
  <c r="Y121" i="36"/>
  <c r="AE121" i="36" s="1"/>
  <c r="X121" i="36"/>
  <c r="AD121" i="36" s="1"/>
  <c r="AK120" i="36"/>
  <c r="AE120" i="36"/>
  <c r="AD120" i="36"/>
  <c r="AB120" i="36"/>
  <c r="AA120" i="36"/>
  <c r="AG120" i="36" s="1"/>
  <c r="Z120" i="36"/>
  <c r="AF120" i="36" s="1"/>
  <c r="Y120" i="36"/>
  <c r="X120" i="36"/>
  <c r="AM117" i="36"/>
  <c r="AK116" i="36"/>
  <c r="AB116" i="36"/>
  <c r="AA116" i="36"/>
  <c r="AG116" i="36" s="1"/>
  <c r="Z116" i="36"/>
  <c r="AF116" i="36" s="1"/>
  <c r="Y116" i="36"/>
  <c r="AE116" i="36" s="1"/>
  <c r="X116" i="36"/>
  <c r="AD116" i="36" s="1"/>
  <c r="AK115" i="36"/>
  <c r="AG115" i="36"/>
  <c r="AF115" i="36"/>
  <c r="AE115" i="36"/>
  <c r="AB115" i="36"/>
  <c r="AA115" i="36"/>
  <c r="Z115" i="36"/>
  <c r="Y115" i="36"/>
  <c r="X115" i="36"/>
  <c r="AD115" i="36" s="1"/>
  <c r="AP115" i="36" s="1"/>
  <c r="AK114" i="36"/>
  <c r="AB114" i="36"/>
  <c r="AA114" i="36"/>
  <c r="AG114" i="36" s="1"/>
  <c r="Z114" i="36"/>
  <c r="AF114" i="36" s="1"/>
  <c r="Y114" i="36"/>
  <c r="AE114" i="36" s="1"/>
  <c r="X114" i="36"/>
  <c r="AD114" i="36" s="1"/>
  <c r="AK113" i="36"/>
  <c r="AG113" i="36"/>
  <c r="AF113" i="36"/>
  <c r="AE113" i="36"/>
  <c r="AB113" i="36"/>
  <c r="AA113" i="36"/>
  <c r="Z113" i="36"/>
  <c r="Y113" i="36"/>
  <c r="X113" i="36"/>
  <c r="AD113" i="36" s="1"/>
  <c r="AP113" i="36" s="1"/>
  <c r="AK112" i="36"/>
  <c r="AB112" i="36"/>
  <c r="AA112" i="36"/>
  <c r="AG112" i="36" s="1"/>
  <c r="Z112" i="36"/>
  <c r="AF112" i="36" s="1"/>
  <c r="Y112" i="36"/>
  <c r="AE112" i="36" s="1"/>
  <c r="X112" i="36"/>
  <c r="AD112" i="36" s="1"/>
  <c r="AP112" i="36" s="1"/>
  <c r="AK111" i="36"/>
  <c r="AG111" i="36"/>
  <c r="AF111" i="36"/>
  <c r="AE111" i="36"/>
  <c r="AB111" i="36"/>
  <c r="AA111" i="36"/>
  <c r="Z111" i="36"/>
  <c r="Y111" i="36"/>
  <c r="X111" i="36"/>
  <c r="AD111" i="36" s="1"/>
  <c r="AP111" i="36" s="1"/>
  <c r="AK110" i="36"/>
  <c r="AB110" i="36"/>
  <c r="AA110" i="36"/>
  <c r="AG110" i="36" s="1"/>
  <c r="Z110" i="36"/>
  <c r="AF110" i="36" s="1"/>
  <c r="Y110" i="36"/>
  <c r="AE110" i="36" s="1"/>
  <c r="X110" i="36"/>
  <c r="AD110" i="36" s="1"/>
  <c r="AP109" i="36"/>
  <c r="AP108" i="36"/>
  <c r="AP107" i="36"/>
  <c r="AM107" i="36"/>
  <c r="AK106" i="36"/>
  <c r="AB106" i="36"/>
  <c r="AA106" i="36"/>
  <c r="Z106" i="36"/>
  <c r="AF106" i="36" s="1"/>
  <c r="Y106" i="36"/>
  <c r="AE106" i="36" s="1"/>
  <c r="X106" i="36"/>
  <c r="AD106" i="36" s="1"/>
  <c r="AK105" i="36"/>
  <c r="AF105" i="36"/>
  <c r="AE105" i="36"/>
  <c r="AD105" i="36"/>
  <c r="AP105" i="36" s="1"/>
  <c r="AB105" i="36"/>
  <c r="AA105" i="36"/>
  <c r="Z105" i="36"/>
  <c r="Y105" i="36"/>
  <c r="X105" i="36"/>
  <c r="AK104" i="36"/>
  <c r="AB104" i="36"/>
  <c r="AA104" i="36"/>
  <c r="Z104" i="36"/>
  <c r="AF104" i="36" s="1"/>
  <c r="Y104" i="36"/>
  <c r="AE104" i="36" s="1"/>
  <c r="X104" i="36"/>
  <c r="AD104" i="36" s="1"/>
  <c r="AP104" i="36" s="1"/>
  <c r="AK103" i="36"/>
  <c r="AD103" i="36"/>
  <c r="AB103" i="36"/>
  <c r="AA103" i="36"/>
  <c r="Z103" i="36"/>
  <c r="AF103" i="36" s="1"/>
  <c r="Y103" i="36"/>
  <c r="AE103" i="36" s="1"/>
  <c r="X103" i="36"/>
  <c r="AK102" i="36"/>
  <c r="AF102" i="36"/>
  <c r="AE102" i="36"/>
  <c r="AB102" i="36"/>
  <c r="AA102" i="36"/>
  <c r="Z102" i="36"/>
  <c r="Y102" i="36"/>
  <c r="X102" i="36"/>
  <c r="AD102" i="36" s="1"/>
  <c r="AP102" i="36" s="1"/>
  <c r="AK101" i="36"/>
  <c r="AB101" i="36"/>
  <c r="AA101" i="36"/>
  <c r="Z101" i="36"/>
  <c r="AF101" i="36" s="1"/>
  <c r="Y101" i="36"/>
  <c r="AE101" i="36" s="1"/>
  <c r="X101" i="36"/>
  <c r="AD101" i="36" s="1"/>
  <c r="AP101" i="36" s="1"/>
  <c r="AK100" i="36"/>
  <c r="AE100" i="36"/>
  <c r="AD100" i="36"/>
  <c r="AP100" i="36" s="1"/>
  <c r="AB100" i="36"/>
  <c r="AA100" i="36"/>
  <c r="Z100" i="36"/>
  <c r="AF100" i="36" s="1"/>
  <c r="Y100" i="36"/>
  <c r="X100" i="36"/>
  <c r="AK99" i="36"/>
  <c r="AF99" i="36"/>
  <c r="AB99" i="36"/>
  <c r="AA99" i="36"/>
  <c r="Z99" i="36"/>
  <c r="Y99" i="36"/>
  <c r="AE99" i="36" s="1"/>
  <c r="X99" i="36"/>
  <c r="AD99" i="36" s="1"/>
  <c r="AP99" i="36" s="1"/>
  <c r="AK98" i="36"/>
  <c r="AD98" i="36"/>
  <c r="AB98" i="36"/>
  <c r="AA98" i="36"/>
  <c r="AG98" i="36" s="1"/>
  <c r="Z98" i="36"/>
  <c r="AF98" i="36" s="1"/>
  <c r="Y98" i="36"/>
  <c r="AE98" i="36" s="1"/>
  <c r="X98" i="36"/>
  <c r="AK96" i="36"/>
  <c r="AG96" i="36"/>
  <c r="AF96" i="36"/>
  <c r="AB96" i="36"/>
  <c r="AA96" i="36"/>
  <c r="Z96" i="36"/>
  <c r="Y96" i="36"/>
  <c r="AE96" i="36" s="1"/>
  <c r="X96" i="36"/>
  <c r="AD96" i="36" s="1"/>
  <c r="AK95" i="36"/>
  <c r="AD95" i="36"/>
  <c r="AB95" i="36"/>
  <c r="AA95" i="36"/>
  <c r="AG95" i="36" s="1"/>
  <c r="Z95" i="36"/>
  <c r="AF95" i="36" s="1"/>
  <c r="Y95" i="36"/>
  <c r="AE95" i="36" s="1"/>
  <c r="X95" i="36"/>
  <c r="AK93" i="36"/>
  <c r="AG93" i="36"/>
  <c r="AF93" i="36"/>
  <c r="AB93" i="36"/>
  <c r="AA93" i="36"/>
  <c r="Z93" i="36"/>
  <c r="Y93" i="36"/>
  <c r="AE93" i="36" s="1"/>
  <c r="X93" i="36"/>
  <c r="AD93" i="36" s="1"/>
  <c r="AM90" i="36"/>
  <c r="AK89" i="36"/>
  <c r="AF89" i="36"/>
  <c r="AE89" i="36"/>
  <c r="AD89" i="36"/>
  <c r="AP89" i="36" s="1"/>
  <c r="AB89" i="36"/>
  <c r="AA89" i="36"/>
  <c r="AG89" i="36" s="1"/>
  <c r="Z89" i="36"/>
  <c r="Y89" i="36"/>
  <c r="X89" i="36"/>
  <c r="AK88" i="36"/>
  <c r="AB88" i="36"/>
  <c r="AA88" i="36"/>
  <c r="AG88" i="36" s="1"/>
  <c r="Z88" i="36"/>
  <c r="AF88" i="36" s="1"/>
  <c r="Y88" i="36"/>
  <c r="AE88" i="36" s="1"/>
  <c r="X88" i="36"/>
  <c r="AD88" i="36" s="1"/>
  <c r="AK87" i="36"/>
  <c r="AF87" i="36"/>
  <c r="AE87" i="36"/>
  <c r="AD87" i="36"/>
  <c r="AB87" i="36"/>
  <c r="AA87" i="36"/>
  <c r="AG87" i="36" s="1"/>
  <c r="Z87" i="36"/>
  <c r="Y87" i="36"/>
  <c r="X87" i="36"/>
  <c r="AK86" i="36"/>
  <c r="AB86" i="36"/>
  <c r="AA86" i="36"/>
  <c r="AG86" i="36" s="1"/>
  <c r="Z86" i="36"/>
  <c r="AF86" i="36" s="1"/>
  <c r="Y86" i="36"/>
  <c r="AE86" i="36" s="1"/>
  <c r="X86" i="36"/>
  <c r="AD86" i="36" s="1"/>
  <c r="AK85" i="36"/>
  <c r="AF85" i="36"/>
  <c r="AE85" i="36"/>
  <c r="AD85" i="36"/>
  <c r="AB85" i="36"/>
  <c r="AA85" i="36"/>
  <c r="AG85" i="36" s="1"/>
  <c r="Z85" i="36"/>
  <c r="Y85" i="36"/>
  <c r="X85" i="36"/>
  <c r="AK84" i="36"/>
  <c r="AB84" i="36"/>
  <c r="AA84" i="36"/>
  <c r="AG84" i="36" s="1"/>
  <c r="Z84" i="36"/>
  <c r="AF84" i="36" s="1"/>
  <c r="Y84" i="36"/>
  <c r="AE84" i="36" s="1"/>
  <c r="X84" i="36"/>
  <c r="AD84" i="36" s="1"/>
  <c r="AP84" i="36" s="1"/>
  <c r="AK83" i="36"/>
  <c r="AF83" i="36"/>
  <c r="AE83" i="36"/>
  <c r="AD83" i="36"/>
  <c r="AB83" i="36"/>
  <c r="AA83" i="36"/>
  <c r="AG83" i="36" s="1"/>
  <c r="Z83" i="36"/>
  <c r="Y83" i="36"/>
  <c r="X83" i="36"/>
  <c r="AK82" i="36"/>
  <c r="AB82" i="36"/>
  <c r="AA82" i="36"/>
  <c r="AG82" i="36" s="1"/>
  <c r="Z82" i="36"/>
  <c r="AF82" i="36" s="1"/>
  <c r="Y82" i="36"/>
  <c r="AE82" i="36" s="1"/>
  <c r="X82" i="36"/>
  <c r="AD82" i="36" s="1"/>
  <c r="AP82" i="36" s="1"/>
  <c r="AK81" i="36"/>
  <c r="AF81" i="36"/>
  <c r="AE81" i="36"/>
  <c r="AD81" i="36"/>
  <c r="AB81" i="36"/>
  <c r="AA81" i="36"/>
  <c r="AG81" i="36" s="1"/>
  <c r="Z81" i="36"/>
  <c r="Y81" i="36"/>
  <c r="X81" i="36"/>
  <c r="AK80" i="36"/>
  <c r="AB80" i="36"/>
  <c r="AA80" i="36"/>
  <c r="AG80" i="36" s="1"/>
  <c r="Z80" i="36"/>
  <c r="AF80" i="36" s="1"/>
  <c r="Y80" i="36"/>
  <c r="AE80" i="36" s="1"/>
  <c r="X80" i="36"/>
  <c r="AD80" i="36" s="1"/>
  <c r="AP80" i="36" s="1"/>
  <c r="AK79" i="36"/>
  <c r="AF79" i="36"/>
  <c r="AE79" i="36"/>
  <c r="AD79" i="36"/>
  <c r="AB79" i="36"/>
  <c r="AA79" i="36"/>
  <c r="AG79" i="36" s="1"/>
  <c r="Z79" i="36"/>
  <c r="Y79" i="36"/>
  <c r="X79" i="36"/>
  <c r="AK78" i="36"/>
  <c r="AB78" i="36"/>
  <c r="AA78" i="36"/>
  <c r="AG78" i="36" s="1"/>
  <c r="Z78" i="36"/>
  <c r="AF78" i="36" s="1"/>
  <c r="Y78" i="36"/>
  <c r="AE78" i="36" s="1"/>
  <c r="X78" i="36"/>
  <c r="AD78" i="36" s="1"/>
  <c r="AP78" i="36" s="1"/>
  <c r="AK77" i="36"/>
  <c r="AF77" i="36"/>
  <c r="AE77" i="36"/>
  <c r="AD77" i="36"/>
  <c r="AB77" i="36"/>
  <c r="AA77" i="36"/>
  <c r="AG77" i="36" s="1"/>
  <c r="Z77" i="36"/>
  <c r="Y77" i="36"/>
  <c r="X77" i="36"/>
  <c r="AK76" i="36"/>
  <c r="AB76" i="36"/>
  <c r="AA76" i="36"/>
  <c r="AG76" i="36" s="1"/>
  <c r="Z76" i="36"/>
  <c r="AF76" i="36" s="1"/>
  <c r="Y76" i="36"/>
  <c r="AE76" i="36" s="1"/>
  <c r="X76" i="36"/>
  <c r="AD76" i="36" s="1"/>
  <c r="AP76" i="36" s="1"/>
  <c r="AK75" i="36"/>
  <c r="AF75" i="36"/>
  <c r="AE75" i="36"/>
  <c r="AD75" i="36"/>
  <c r="AP75" i="36" s="1"/>
  <c r="AB75" i="36"/>
  <c r="AA75" i="36"/>
  <c r="AG75" i="36" s="1"/>
  <c r="Z75" i="36"/>
  <c r="Y75" i="36"/>
  <c r="X75" i="36"/>
  <c r="AK74" i="36"/>
  <c r="AB74" i="36"/>
  <c r="AA74" i="36"/>
  <c r="AG74" i="36" s="1"/>
  <c r="Z74" i="36"/>
  <c r="AF74" i="36" s="1"/>
  <c r="Y74" i="36"/>
  <c r="AE74" i="36" s="1"/>
  <c r="X74" i="36"/>
  <c r="AD74" i="36" s="1"/>
  <c r="AK73" i="36"/>
  <c r="AF73" i="36"/>
  <c r="AE73" i="36"/>
  <c r="AD73" i="36"/>
  <c r="AP73" i="36" s="1"/>
  <c r="AB73" i="36"/>
  <c r="AA73" i="36"/>
  <c r="AG73" i="36" s="1"/>
  <c r="Z73" i="36"/>
  <c r="Y73" i="36"/>
  <c r="X73" i="36"/>
  <c r="AK72" i="36"/>
  <c r="AB72" i="36"/>
  <c r="AA72" i="36"/>
  <c r="AG72" i="36" s="1"/>
  <c r="Z72" i="36"/>
  <c r="AF72" i="36" s="1"/>
  <c r="Y72" i="36"/>
  <c r="AE72" i="36" s="1"/>
  <c r="X72" i="36"/>
  <c r="AD72" i="36" s="1"/>
  <c r="AK71" i="36"/>
  <c r="AF71" i="36"/>
  <c r="AE71" i="36"/>
  <c r="AD71" i="36"/>
  <c r="AB71" i="36"/>
  <c r="AA71" i="36"/>
  <c r="AG71" i="36" s="1"/>
  <c r="Z71" i="36"/>
  <c r="Y71" i="36"/>
  <c r="X71" i="36"/>
  <c r="AK70" i="36"/>
  <c r="AB70" i="36"/>
  <c r="AA70" i="36"/>
  <c r="AG70" i="36" s="1"/>
  <c r="Z70" i="36"/>
  <c r="AF70" i="36" s="1"/>
  <c r="Y70" i="36"/>
  <c r="AE70" i="36" s="1"/>
  <c r="X70" i="36"/>
  <c r="AD70" i="36" s="1"/>
  <c r="AK69" i="36"/>
  <c r="AF69" i="36"/>
  <c r="AE69" i="36"/>
  <c r="AD69" i="36"/>
  <c r="AB69" i="36"/>
  <c r="AA69" i="36"/>
  <c r="AG69" i="36" s="1"/>
  <c r="Z69" i="36"/>
  <c r="Y69" i="36"/>
  <c r="X69" i="36"/>
  <c r="AK68" i="36"/>
  <c r="AB68" i="36"/>
  <c r="AA68" i="36"/>
  <c r="AG68" i="36" s="1"/>
  <c r="Z68" i="36"/>
  <c r="AF68" i="36" s="1"/>
  <c r="Y68" i="36"/>
  <c r="AE68" i="36" s="1"/>
  <c r="X68" i="36"/>
  <c r="AD68" i="36" s="1"/>
  <c r="AP68" i="36" s="1"/>
  <c r="AK67" i="36"/>
  <c r="AF67" i="36"/>
  <c r="AE67" i="36"/>
  <c r="AD67" i="36"/>
  <c r="AB67" i="36"/>
  <c r="AA67" i="36"/>
  <c r="AG67" i="36" s="1"/>
  <c r="Z67" i="36"/>
  <c r="Y67" i="36"/>
  <c r="X67" i="36"/>
  <c r="AK66" i="36"/>
  <c r="AB66" i="36"/>
  <c r="AA66" i="36"/>
  <c r="AG66" i="36" s="1"/>
  <c r="Z66" i="36"/>
  <c r="AF66" i="36" s="1"/>
  <c r="Y66" i="36"/>
  <c r="AE66" i="36" s="1"/>
  <c r="X66" i="36"/>
  <c r="AD66" i="36" s="1"/>
  <c r="AP66" i="36" s="1"/>
  <c r="AK65" i="36"/>
  <c r="AF65" i="36"/>
  <c r="AE65" i="36"/>
  <c r="AD65" i="36"/>
  <c r="AB65" i="36"/>
  <c r="AA65" i="36"/>
  <c r="AG65" i="36" s="1"/>
  <c r="Z65" i="36"/>
  <c r="Y65" i="36"/>
  <c r="X65" i="36"/>
  <c r="AK64" i="36"/>
  <c r="AB64" i="36"/>
  <c r="AA64" i="36"/>
  <c r="AG64" i="36" s="1"/>
  <c r="Z64" i="36"/>
  <c r="AF64" i="36" s="1"/>
  <c r="Y64" i="36"/>
  <c r="AE64" i="36" s="1"/>
  <c r="X64" i="36"/>
  <c r="AD64" i="36" s="1"/>
  <c r="AP64" i="36" s="1"/>
  <c r="AK63" i="36"/>
  <c r="AF63" i="36"/>
  <c r="AE63" i="36"/>
  <c r="AD63" i="36"/>
  <c r="AB63" i="36"/>
  <c r="AA63" i="36"/>
  <c r="AG63" i="36" s="1"/>
  <c r="Z63" i="36"/>
  <c r="Y63" i="36"/>
  <c r="X63" i="36"/>
  <c r="AK62" i="36"/>
  <c r="AB62" i="36"/>
  <c r="AA62" i="36"/>
  <c r="Z62" i="36"/>
  <c r="AF62" i="36" s="1"/>
  <c r="Y62" i="36"/>
  <c r="AE62" i="36" s="1"/>
  <c r="X62" i="36"/>
  <c r="AD62" i="36" s="1"/>
  <c r="AP62" i="36" s="1"/>
  <c r="AK61" i="36"/>
  <c r="AD61" i="36"/>
  <c r="AP61" i="36" s="1"/>
  <c r="AB61" i="36"/>
  <c r="AA61" i="36"/>
  <c r="Z61" i="36"/>
  <c r="AF61" i="36" s="1"/>
  <c r="Y61" i="36"/>
  <c r="AE61" i="36" s="1"/>
  <c r="X61" i="36"/>
  <c r="AK60" i="36"/>
  <c r="AG60" i="36"/>
  <c r="AF60" i="36"/>
  <c r="AB60" i="36"/>
  <c r="AA60" i="36"/>
  <c r="Z60" i="36"/>
  <c r="Y60" i="36"/>
  <c r="AE60" i="36" s="1"/>
  <c r="X60" i="36"/>
  <c r="AD60" i="36" s="1"/>
  <c r="AP60" i="36" s="1"/>
  <c r="AK59" i="36"/>
  <c r="AD59" i="36"/>
  <c r="AB59" i="36"/>
  <c r="AA59" i="36"/>
  <c r="AG59" i="36" s="1"/>
  <c r="Z59" i="36"/>
  <c r="AF59" i="36" s="1"/>
  <c r="Y59" i="36"/>
  <c r="AE59" i="36" s="1"/>
  <c r="X59" i="36"/>
  <c r="AM56" i="36"/>
  <c r="AK55" i="36"/>
  <c r="AB55" i="36"/>
  <c r="AA55" i="36"/>
  <c r="Z55" i="36"/>
  <c r="Y55" i="36"/>
  <c r="X55" i="36"/>
  <c r="AD55" i="36" s="1"/>
  <c r="AP55" i="36" s="1"/>
  <c r="AP54" i="36"/>
  <c r="AK54" i="36"/>
  <c r="AG54" i="36"/>
  <c r="AB54" i="36"/>
  <c r="AA54" i="36"/>
  <c r="Z54" i="36"/>
  <c r="Y54" i="36"/>
  <c r="X54" i="36"/>
  <c r="AK53" i="36"/>
  <c r="AD53" i="36"/>
  <c r="AB53" i="36"/>
  <c r="AA53" i="36"/>
  <c r="AG53" i="36" s="1"/>
  <c r="Z53" i="36"/>
  <c r="AF53" i="36" s="1"/>
  <c r="Y53" i="36"/>
  <c r="AE53" i="36" s="1"/>
  <c r="X53" i="36"/>
  <c r="AK52" i="36"/>
  <c r="AG52" i="36"/>
  <c r="AF52" i="36"/>
  <c r="AB52" i="36"/>
  <c r="AA52" i="36"/>
  <c r="Z52" i="36"/>
  <c r="Y52" i="36"/>
  <c r="AE52" i="36" s="1"/>
  <c r="X52" i="36"/>
  <c r="AD52" i="36" s="1"/>
  <c r="AK51" i="36"/>
  <c r="AE51" i="36"/>
  <c r="AD51" i="36"/>
  <c r="AB51" i="36"/>
  <c r="AA51" i="36"/>
  <c r="AG51" i="36" s="1"/>
  <c r="Z51" i="36"/>
  <c r="AF51" i="36" s="1"/>
  <c r="Y51" i="36"/>
  <c r="X51" i="36"/>
  <c r="AM48" i="36"/>
  <c r="AK47" i="36"/>
  <c r="AB47" i="36"/>
  <c r="AA47" i="36"/>
  <c r="Z47" i="36"/>
  <c r="AF47" i="36" s="1"/>
  <c r="Y47" i="36"/>
  <c r="AE47" i="36" s="1"/>
  <c r="X47" i="36"/>
  <c r="AD47" i="36" s="1"/>
  <c r="AP47" i="36" s="1"/>
  <c r="AK46" i="36"/>
  <c r="AF46" i="36"/>
  <c r="AE46" i="36"/>
  <c r="AD46" i="36"/>
  <c r="AB46" i="36"/>
  <c r="AA46" i="36"/>
  <c r="AG46" i="36" s="1"/>
  <c r="Z46" i="36"/>
  <c r="Y46" i="36"/>
  <c r="X46" i="36"/>
  <c r="AK45" i="36"/>
  <c r="AG45" i="36"/>
  <c r="AB45" i="36"/>
  <c r="AA45" i="36"/>
  <c r="Z45" i="36"/>
  <c r="AF45" i="36" s="1"/>
  <c r="Y45" i="36"/>
  <c r="AE45" i="36" s="1"/>
  <c r="X45" i="36"/>
  <c r="AD45" i="36" s="1"/>
  <c r="AP45" i="36" s="1"/>
  <c r="AK44" i="36"/>
  <c r="AF44" i="36"/>
  <c r="AE44" i="36"/>
  <c r="AD44" i="36"/>
  <c r="AB44" i="36"/>
  <c r="AA44" i="36"/>
  <c r="AG44" i="36" s="1"/>
  <c r="Z44" i="36"/>
  <c r="Y44" i="36"/>
  <c r="X44" i="36"/>
  <c r="AK43" i="36"/>
  <c r="AG43" i="36"/>
  <c r="AB43" i="36"/>
  <c r="AA43" i="36"/>
  <c r="Z43" i="36"/>
  <c r="AF43" i="36" s="1"/>
  <c r="Y43" i="36"/>
  <c r="AE43" i="36" s="1"/>
  <c r="X43" i="36"/>
  <c r="AD43" i="36" s="1"/>
  <c r="AP43" i="36" s="1"/>
  <c r="AK42" i="36"/>
  <c r="AF42" i="36"/>
  <c r="AE42" i="36"/>
  <c r="AD42" i="36"/>
  <c r="AB42" i="36"/>
  <c r="AA42" i="36"/>
  <c r="AG42" i="36" s="1"/>
  <c r="Z42" i="36"/>
  <c r="Y42" i="36"/>
  <c r="X42" i="36"/>
  <c r="AK41" i="36"/>
  <c r="AG41" i="36"/>
  <c r="AB41" i="36"/>
  <c r="AA41" i="36"/>
  <c r="Z41" i="36"/>
  <c r="AF41" i="36" s="1"/>
  <c r="Y41" i="36"/>
  <c r="AE41" i="36" s="1"/>
  <c r="X41" i="36"/>
  <c r="AD41" i="36" s="1"/>
  <c r="AP41" i="36" s="1"/>
  <c r="AK40" i="36"/>
  <c r="AF40" i="36"/>
  <c r="AE40" i="36"/>
  <c r="AD40" i="36"/>
  <c r="AB40" i="36"/>
  <c r="AA40" i="36"/>
  <c r="AG40" i="36" s="1"/>
  <c r="Z40" i="36"/>
  <c r="Y40" i="36"/>
  <c r="X40" i="36"/>
  <c r="AK39" i="36"/>
  <c r="AF39" i="36"/>
  <c r="AB39" i="36"/>
  <c r="AA39" i="36"/>
  <c r="Z39" i="36"/>
  <c r="Y39" i="36"/>
  <c r="AE39" i="36" s="1"/>
  <c r="X39" i="36"/>
  <c r="AD39" i="36" s="1"/>
  <c r="AP39" i="36" s="1"/>
  <c r="AK38" i="36"/>
  <c r="AD38" i="36"/>
  <c r="AB38" i="36"/>
  <c r="AA38" i="36"/>
  <c r="Z38" i="36"/>
  <c r="AF38" i="36" s="1"/>
  <c r="Y38" i="36"/>
  <c r="AE38" i="36" s="1"/>
  <c r="AP38" i="36" s="1"/>
  <c r="X38" i="36"/>
  <c r="AK37" i="36"/>
  <c r="AG37" i="36"/>
  <c r="AF37" i="36"/>
  <c r="AE37" i="36"/>
  <c r="AB37" i="36"/>
  <c r="AA37" i="36"/>
  <c r="Z37" i="36"/>
  <c r="Y37" i="36"/>
  <c r="X37" i="36"/>
  <c r="AD37" i="36" s="1"/>
  <c r="AP37" i="36" s="1"/>
  <c r="AK36" i="36"/>
  <c r="AD36" i="36"/>
  <c r="AB36" i="36"/>
  <c r="AA36" i="36"/>
  <c r="AG36" i="36" s="1"/>
  <c r="Z36" i="36"/>
  <c r="AF36" i="36" s="1"/>
  <c r="Y36" i="36"/>
  <c r="AE36" i="36" s="1"/>
  <c r="AP36" i="36" s="1"/>
  <c r="X36" i="36"/>
  <c r="AM33" i="36"/>
  <c r="AK32" i="36"/>
  <c r="AF32" i="36"/>
  <c r="AB32" i="36"/>
  <c r="AA32" i="36"/>
  <c r="Z32" i="36"/>
  <c r="Y32" i="36"/>
  <c r="AE32" i="36" s="1"/>
  <c r="X32" i="36"/>
  <c r="AD32" i="36" s="1"/>
  <c r="AP32" i="36" s="1"/>
  <c r="AK31" i="36"/>
  <c r="AD31" i="36"/>
  <c r="AB31" i="36"/>
  <c r="AA31" i="36"/>
  <c r="Z31" i="36"/>
  <c r="AF31" i="36" s="1"/>
  <c r="Y31" i="36"/>
  <c r="AE31" i="36" s="1"/>
  <c r="X31" i="36"/>
  <c r="AK30" i="36"/>
  <c r="AD30" i="36"/>
  <c r="AP30" i="36" s="1"/>
  <c r="AB30" i="36"/>
  <c r="AA30" i="36"/>
  <c r="Z30" i="36"/>
  <c r="Y30" i="36"/>
  <c r="X30" i="36"/>
  <c r="AK29" i="36"/>
  <c r="AG29" i="36"/>
  <c r="AF29" i="36"/>
  <c r="AB29" i="36"/>
  <c r="AA29" i="36"/>
  <c r="Z29" i="36"/>
  <c r="Y29" i="36"/>
  <c r="AE29" i="36" s="1"/>
  <c r="X29" i="36"/>
  <c r="AD29" i="36" s="1"/>
  <c r="AK28" i="36"/>
  <c r="AE28" i="36"/>
  <c r="AD28" i="36"/>
  <c r="AP28" i="36" s="1"/>
  <c r="AB28" i="36"/>
  <c r="AA28" i="36"/>
  <c r="AG28" i="36" s="1"/>
  <c r="Z28" i="36"/>
  <c r="AF28" i="36" s="1"/>
  <c r="Y28" i="36"/>
  <c r="X28" i="36"/>
  <c r="AK27" i="36"/>
  <c r="AG27" i="36"/>
  <c r="AF27" i="36"/>
  <c r="AB27" i="36"/>
  <c r="AA27" i="36"/>
  <c r="Z27" i="36"/>
  <c r="Y27" i="36"/>
  <c r="AE27" i="36" s="1"/>
  <c r="X27" i="36"/>
  <c r="AD27" i="36" s="1"/>
  <c r="AM24" i="36"/>
  <c r="AM136" i="36" s="1"/>
  <c r="AK23" i="36"/>
  <c r="AG23" i="36"/>
  <c r="AF23" i="36"/>
  <c r="AE23" i="36"/>
  <c r="AD23" i="36"/>
  <c r="AP23" i="36" s="1"/>
  <c r="AB23" i="36"/>
  <c r="AA23" i="36"/>
  <c r="Z23" i="36"/>
  <c r="Y23" i="36"/>
  <c r="X23" i="36"/>
  <c r="AK22" i="36"/>
  <c r="AB22" i="36"/>
  <c r="AA22" i="36"/>
  <c r="AG22" i="36" s="1"/>
  <c r="Z22" i="36"/>
  <c r="AF22" i="36" s="1"/>
  <c r="Y22" i="36"/>
  <c r="AE22" i="36" s="1"/>
  <c r="X22" i="36"/>
  <c r="AD22" i="36" s="1"/>
  <c r="AP22" i="36" s="1"/>
  <c r="AK21" i="36"/>
  <c r="AG21" i="36"/>
  <c r="AF21" i="36"/>
  <c r="AE21" i="36"/>
  <c r="AB21" i="36"/>
  <c r="AA21" i="36"/>
  <c r="Z21" i="36"/>
  <c r="Y21" i="36"/>
  <c r="X21" i="36"/>
  <c r="AD21" i="36" s="1"/>
  <c r="AP21" i="36" s="1"/>
  <c r="AK20" i="36"/>
  <c r="AE20" i="36"/>
  <c r="AB20" i="36"/>
  <c r="AA20" i="36"/>
  <c r="AG20" i="36" s="1"/>
  <c r="Z20" i="36"/>
  <c r="AF20" i="36" s="1"/>
  <c r="Y20" i="36"/>
  <c r="X20" i="36"/>
  <c r="AD20" i="36" s="1"/>
  <c r="AP20" i="36" s="1"/>
  <c r="AK19" i="36"/>
  <c r="AG19" i="36"/>
  <c r="AF19" i="36"/>
  <c r="AE19" i="36"/>
  <c r="AB19" i="36"/>
  <c r="AA19" i="36"/>
  <c r="Z19" i="36"/>
  <c r="Y19" i="36"/>
  <c r="X19" i="36"/>
  <c r="AD19" i="36" s="1"/>
  <c r="AP19" i="36" s="1"/>
  <c r="AK18" i="36"/>
  <c r="AB18" i="36"/>
  <c r="AA18" i="36"/>
  <c r="AG18" i="36" s="1"/>
  <c r="Z18" i="36"/>
  <c r="AF18" i="36" s="1"/>
  <c r="Y18" i="36"/>
  <c r="AE18" i="36" s="1"/>
  <c r="X18" i="36"/>
  <c r="AD18" i="36" s="1"/>
  <c r="AK17" i="36"/>
  <c r="AG17" i="36"/>
  <c r="AF17" i="36"/>
  <c r="AE17" i="36"/>
  <c r="AB17" i="36"/>
  <c r="AA17" i="36"/>
  <c r="Z17" i="36"/>
  <c r="Y17" i="36"/>
  <c r="X17" i="36"/>
  <c r="AD17" i="36" s="1"/>
  <c r="AP17" i="36" s="1"/>
  <c r="AK16" i="36"/>
  <c r="AE16" i="36"/>
  <c r="AB16" i="36"/>
  <c r="AA16" i="36"/>
  <c r="AG16" i="36" s="1"/>
  <c r="Z16" i="36"/>
  <c r="AF16" i="36" s="1"/>
  <c r="Y16" i="36"/>
  <c r="X16" i="36"/>
  <c r="AD16" i="36" s="1"/>
  <c r="AP16" i="36" s="1"/>
  <c r="AK15" i="36"/>
  <c r="AG15" i="36"/>
  <c r="AF15" i="36"/>
  <c r="AE15" i="36"/>
  <c r="AB15" i="36"/>
  <c r="AA15" i="36"/>
  <c r="Z15" i="36"/>
  <c r="Y15" i="36"/>
  <c r="X15" i="36"/>
  <c r="AD15" i="36" s="1"/>
  <c r="AP15" i="36" s="1"/>
  <c r="AK14" i="36"/>
  <c r="AI14" i="36"/>
  <c r="AI15" i="36" s="1"/>
  <c r="AI16" i="36" s="1"/>
  <c r="AI17" i="36" s="1"/>
  <c r="AI18" i="36" s="1"/>
  <c r="AI19" i="36" s="1"/>
  <c r="AI20" i="36" s="1"/>
  <c r="AI21" i="36" s="1"/>
  <c r="AI22" i="36" s="1"/>
  <c r="AI23" i="36" s="1"/>
  <c r="AI27" i="36" s="1"/>
  <c r="AI28" i="36" s="1"/>
  <c r="AI29" i="36" s="1"/>
  <c r="AI30" i="36" s="1"/>
  <c r="AI31" i="36" s="1"/>
  <c r="AI32" i="36" s="1"/>
  <c r="AI36" i="36" s="1"/>
  <c r="AI37" i="36" s="1"/>
  <c r="AI38" i="36" s="1"/>
  <c r="AI39" i="36" s="1"/>
  <c r="AI40" i="36" s="1"/>
  <c r="AI41" i="36" s="1"/>
  <c r="AI42" i="36" s="1"/>
  <c r="AI43" i="36" s="1"/>
  <c r="AI44" i="36" s="1"/>
  <c r="AI45" i="36" s="1"/>
  <c r="AI46" i="36" s="1"/>
  <c r="AI47" i="36" s="1"/>
  <c r="AI51" i="36" s="1"/>
  <c r="AI52" i="36" s="1"/>
  <c r="AI53" i="36" s="1"/>
  <c r="AI54" i="36" s="1"/>
  <c r="AI55" i="36" s="1"/>
  <c r="AI59" i="36" s="1"/>
  <c r="AI60" i="36" s="1"/>
  <c r="AI61" i="36" s="1"/>
  <c r="AI62" i="36" s="1"/>
  <c r="AI63" i="36" s="1"/>
  <c r="AI64" i="36" s="1"/>
  <c r="AI65" i="36" s="1"/>
  <c r="AI66" i="36" s="1"/>
  <c r="AI67" i="36" s="1"/>
  <c r="AI68" i="36" s="1"/>
  <c r="AI69" i="36" s="1"/>
  <c r="AI70" i="36" s="1"/>
  <c r="AI71" i="36" s="1"/>
  <c r="AI72" i="36" s="1"/>
  <c r="AI73" i="36" s="1"/>
  <c r="AI74" i="36" s="1"/>
  <c r="AI75" i="36" s="1"/>
  <c r="AI76" i="36" s="1"/>
  <c r="AI77" i="36" s="1"/>
  <c r="AI78" i="36" s="1"/>
  <c r="AI79" i="36" s="1"/>
  <c r="AI80" i="36" s="1"/>
  <c r="AI81" i="36" s="1"/>
  <c r="AI82" i="36" s="1"/>
  <c r="AI83" i="36" s="1"/>
  <c r="AI84" i="36" s="1"/>
  <c r="AI85" i="36" s="1"/>
  <c r="AI86" i="36" s="1"/>
  <c r="AI87" i="36" s="1"/>
  <c r="AI88" i="36" s="1"/>
  <c r="AI89" i="36" s="1"/>
  <c r="AI93" i="36" s="1"/>
  <c r="AI95" i="36" s="1"/>
  <c r="AI96" i="36" s="1"/>
  <c r="AI98" i="36" s="1"/>
  <c r="AI99" i="36" s="1"/>
  <c r="AI100" i="36" s="1"/>
  <c r="AI101" i="36" s="1"/>
  <c r="AI102" i="36" s="1"/>
  <c r="AI103" i="36" s="1"/>
  <c r="AI104" i="36" s="1"/>
  <c r="AI105" i="36" s="1"/>
  <c r="AI106" i="36" s="1"/>
  <c r="AI110" i="36" s="1"/>
  <c r="AI111" i="36" s="1"/>
  <c r="AI112" i="36" s="1"/>
  <c r="AI113" i="36" s="1"/>
  <c r="AI114" i="36" s="1"/>
  <c r="AI115" i="36" s="1"/>
  <c r="AI116" i="36" s="1"/>
  <c r="AI120" i="36" s="1"/>
  <c r="AI121" i="36" s="1"/>
  <c r="AI122" i="36" s="1"/>
  <c r="AI123" i="36" s="1"/>
  <c r="AI124" i="36" s="1"/>
  <c r="AI128" i="36" s="1"/>
  <c r="AI129" i="36" s="1"/>
  <c r="AI130" i="36" s="1"/>
  <c r="AI131" i="36" s="1"/>
  <c r="AI132" i="36" s="1"/>
  <c r="AB14" i="36"/>
  <c r="AA14" i="36"/>
  <c r="AG14" i="36" s="1"/>
  <c r="Z14" i="36"/>
  <c r="AF14" i="36" s="1"/>
  <c r="Y14" i="36"/>
  <c r="AE14" i="36" s="1"/>
  <c r="X14" i="36"/>
  <c r="AD14" i="36" s="1"/>
  <c r="AK13" i="36"/>
  <c r="AI13" i="36"/>
  <c r="AG13" i="36"/>
  <c r="AF13" i="36"/>
  <c r="AE13" i="36"/>
  <c r="AB13" i="36"/>
  <c r="AA13" i="36"/>
  <c r="Z13" i="36"/>
  <c r="Y13" i="36"/>
  <c r="X13" i="36"/>
  <c r="AD13" i="36" s="1"/>
  <c r="AP13" i="36" s="1"/>
  <c r="AK12" i="36"/>
  <c r="AL136" i="36" s="1"/>
  <c r="AB12" i="36"/>
  <c r="AA12" i="36"/>
  <c r="AG12" i="36" s="1"/>
  <c r="Z12" i="36"/>
  <c r="AF12" i="36" s="1"/>
  <c r="Y12" i="36"/>
  <c r="AE12" i="36" s="1"/>
  <c r="X12" i="36"/>
  <c r="AD12" i="36" s="1"/>
  <c r="AE112" i="14"/>
  <c r="AF112" i="14"/>
  <c r="AG112" i="14"/>
  <c r="AK112" i="14"/>
  <c r="AI112" i="14"/>
  <c r="AI113" i="14" s="1"/>
  <c r="AI114" i="14" s="1"/>
  <c r="AI115" i="14" s="1"/>
  <c r="AI116" i="14" s="1"/>
  <c r="X112" i="14"/>
  <c r="AD112" i="14" s="1"/>
  <c r="Y112" i="14"/>
  <c r="Z112" i="14"/>
  <c r="AA112" i="14"/>
  <c r="AB112" i="14"/>
  <c r="AI61" i="14"/>
  <c r="AI62" i="14" s="1"/>
  <c r="AI63" i="14" s="1"/>
  <c r="AI64" i="14" s="1"/>
  <c r="AI65" i="14" s="1"/>
  <c r="AI66" i="14" s="1"/>
  <c r="AI67" i="14" s="1"/>
  <c r="AI68" i="14" s="1"/>
  <c r="AI69" i="14" s="1"/>
  <c r="AI70" i="14" s="1"/>
  <c r="AI71" i="14" s="1"/>
  <c r="AI72" i="14" s="1"/>
  <c r="AI73" i="14" s="1"/>
  <c r="AI74" i="14" s="1"/>
  <c r="AI75" i="14" s="1"/>
  <c r="AI76" i="14" s="1"/>
  <c r="AI77" i="14" s="1"/>
  <c r="AI78" i="14" s="1"/>
  <c r="AI79" i="14" s="1"/>
  <c r="AI80" i="14" s="1"/>
  <c r="AI81" i="14" s="1"/>
  <c r="AI82" i="14" s="1"/>
  <c r="AI83" i="14" s="1"/>
  <c r="AI84" i="14" s="1"/>
  <c r="AI85" i="14" s="1"/>
  <c r="AI86" i="14" s="1"/>
  <c r="AI87" i="14" s="1"/>
  <c r="AI88" i="14" s="1"/>
  <c r="AI89" i="14" s="1"/>
  <c r="AI38" i="14"/>
  <c r="AI39" i="14"/>
  <c r="AI40" i="14" s="1"/>
  <c r="AI41" i="14" s="1"/>
  <c r="AI42" i="14" s="1"/>
  <c r="AI43" i="14" s="1"/>
  <c r="AI44" i="14" s="1"/>
  <c r="AI45" i="14" s="1"/>
  <c r="AI46" i="14" s="1"/>
  <c r="AI47" i="14" s="1"/>
  <c r="AI31" i="14"/>
  <c r="AI32" i="14" s="1"/>
  <c r="AP60" i="37" l="1"/>
  <c r="AP124" i="37"/>
  <c r="AP122" i="37"/>
  <c r="AP130" i="37"/>
  <c r="AP14" i="37"/>
  <c r="AP120" i="37"/>
  <c r="AP31" i="37"/>
  <c r="AP47" i="37"/>
  <c r="AP104" i="37"/>
  <c r="AP111" i="37"/>
  <c r="AP113" i="37"/>
  <c r="AP115" i="37"/>
  <c r="AL136" i="37"/>
  <c r="AM136" i="37"/>
  <c r="AP121" i="37"/>
  <c r="AP131" i="37"/>
  <c r="AP37" i="37"/>
  <c r="AJ125" i="37"/>
  <c r="AP43" i="37"/>
  <c r="AP102" i="37"/>
  <c r="AP29" i="37"/>
  <c r="AP101" i="37"/>
  <c r="AP132" i="37"/>
  <c r="AP23" i="37"/>
  <c r="AP21" i="37"/>
  <c r="AJ33" i="37"/>
  <c r="AP28" i="37"/>
  <c r="AP36" i="37"/>
  <c r="AJ48" i="37"/>
  <c r="AP63" i="37"/>
  <c r="AP65" i="37"/>
  <c r="AP67" i="37"/>
  <c r="AP69" i="37"/>
  <c r="AP71" i="37"/>
  <c r="AP73" i="37"/>
  <c r="AP75" i="37"/>
  <c r="AP77" i="37"/>
  <c r="AP79" i="37"/>
  <c r="AP81" i="37"/>
  <c r="AP83" i="37"/>
  <c r="AP85" i="37"/>
  <c r="AP87" i="37"/>
  <c r="AP89" i="37"/>
  <c r="AP106" i="37"/>
  <c r="AP19" i="37"/>
  <c r="AP123" i="37"/>
  <c r="AP128" i="37"/>
  <c r="AJ133" i="37"/>
  <c r="AP13" i="37"/>
  <c r="AP17" i="37"/>
  <c r="AP39" i="37"/>
  <c r="AP45" i="37"/>
  <c r="AP46" i="37"/>
  <c r="AP59" i="37"/>
  <c r="AP61" i="37"/>
  <c r="AJ107" i="37"/>
  <c r="AP96" i="37"/>
  <c r="AP99" i="37"/>
  <c r="AP110" i="37"/>
  <c r="AJ117" i="37"/>
  <c r="AP112" i="37"/>
  <c r="AP114" i="37"/>
  <c r="AP116" i="37"/>
  <c r="AP15" i="37"/>
  <c r="AP22" i="37"/>
  <c r="AP44" i="37"/>
  <c r="AP95" i="37"/>
  <c r="AP98" i="37"/>
  <c r="AP41" i="37"/>
  <c r="AP42" i="37"/>
  <c r="AP62" i="37"/>
  <c r="AP64" i="37"/>
  <c r="AP66" i="37"/>
  <c r="AP68" i="37"/>
  <c r="AP70" i="37"/>
  <c r="AP72" i="37"/>
  <c r="AP74" i="37"/>
  <c r="AP76" i="37"/>
  <c r="AP78" i="37"/>
  <c r="AP80" i="37"/>
  <c r="AP82" i="37"/>
  <c r="AP84" i="37"/>
  <c r="AP86" i="37"/>
  <c r="AP88" i="37"/>
  <c r="AP20" i="37"/>
  <c r="AJ24" i="37"/>
  <c r="AP12" i="37"/>
  <c r="AP18" i="37"/>
  <c r="AP40" i="37"/>
  <c r="AP52" i="37"/>
  <c r="AP53" i="37"/>
  <c r="AP100" i="37"/>
  <c r="AP105" i="37"/>
  <c r="AP129" i="37"/>
  <c r="AJ56" i="37"/>
  <c r="AP27" i="37"/>
  <c r="AP93" i="37"/>
  <c r="AK135" i="37"/>
  <c r="AJ90" i="37"/>
  <c r="AP59" i="36"/>
  <c r="AP71" i="36"/>
  <c r="AP87" i="36"/>
  <c r="AP98" i="36"/>
  <c r="AJ125" i="36"/>
  <c r="AP110" i="36"/>
  <c r="AJ117" i="36"/>
  <c r="AP12" i="36"/>
  <c r="S136" i="36" s="1"/>
  <c r="AJ24" i="36"/>
  <c r="AP14" i="36"/>
  <c r="AP18" i="36"/>
  <c r="AJ33" i="36"/>
  <c r="AP27" i="36"/>
  <c r="AP29" i="36"/>
  <c r="AP31" i="36"/>
  <c r="AP69" i="36"/>
  <c r="AP85" i="36"/>
  <c r="AP95" i="36"/>
  <c r="AP128" i="36"/>
  <c r="AJ133" i="36"/>
  <c r="AP40" i="36"/>
  <c r="AP42" i="36"/>
  <c r="AP44" i="36"/>
  <c r="AP46" i="36"/>
  <c r="AP51" i="36"/>
  <c r="AP53" i="36"/>
  <c r="AP67" i="36"/>
  <c r="AP83" i="36"/>
  <c r="AP65" i="36"/>
  <c r="AP74" i="36"/>
  <c r="AP81" i="36"/>
  <c r="AP96" i="36"/>
  <c r="AP121" i="36"/>
  <c r="AJ48" i="36"/>
  <c r="AP63" i="36"/>
  <c r="AP72" i="36"/>
  <c r="AP79" i="36"/>
  <c r="AP88" i="36"/>
  <c r="AJ107" i="36"/>
  <c r="AP93" i="36"/>
  <c r="AP103" i="36"/>
  <c r="AP116" i="36"/>
  <c r="AP52" i="36"/>
  <c r="AP70" i="36"/>
  <c r="AP77" i="36"/>
  <c r="AP86" i="36"/>
  <c r="AP106" i="36"/>
  <c r="AP114" i="36"/>
  <c r="AP124" i="36"/>
  <c r="AJ56" i="36"/>
  <c r="AK135" i="36"/>
  <c r="AJ90" i="36"/>
  <c r="AP120" i="36"/>
  <c r="S136" i="37" l="1"/>
  <c r="AJ136" i="37"/>
  <c r="AJ136" i="36"/>
  <c r="H4" i="30" l="1"/>
  <c r="AK129" i="14"/>
  <c r="AB129" i="14"/>
  <c r="AA129" i="14"/>
  <c r="Z129" i="14"/>
  <c r="AF129" i="14" s="1"/>
  <c r="Y129" i="14"/>
  <c r="AE129" i="14" s="1"/>
  <c r="X129" i="14"/>
  <c r="AD129" i="14" s="1"/>
  <c r="F3" i="34"/>
  <c r="F4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" i="34"/>
  <c r="AP129" i="14" l="1"/>
  <c r="AK39" i="14"/>
  <c r="AB39" i="14"/>
  <c r="AA39" i="14"/>
  <c r="Z39" i="14"/>
  <c r="AF39" i="14" s="1"/>
  <c r="Y39" i="14"/>
  <c r="AE39" i="14" s="1"/>
  <c r="X39" i="14"/>
  <c r="AD39" i="14" s="1"/>
  <c r="AK62" i="14"/>
  <c r="AB62" i="14"/>
  <c r="AA62" i="14"/>
  <c r="Z62" i="14"/>
  <c r="AF62" i="14" s="1"/>
  <c r="Y62" i="14"/>
  <c r="AE62" i="14" s="1"/>
  <c r="X62" i="14"/>
  <c r="AD62" i="14" s="1"/>
  <c r="AK61" i="14"/>
  <c r="AB61" i="14"/>
  <c r="AA61" i="14"/>
  <c r="Z61" i="14"/>
  <c r="AF61" i="14" s="1"/>
  <c r="Y61" i="14"/>
  <c r="AE61" i="14" s="1"/>
  <c r="X61" i="14"/>
  <c r="AD61" i="14" s="1"/>
  <c r="AP61" i="14" s="1"/>
  <c r="AK38" i="14"/>
  <c r="AB38" i="14"/>
  <c r="AA38" i="14"/>
  <c r="Z38" i="14"/>
  <c r="AF38" i="14" s="1"/>
  <c r="Y38" i="14"/>
  <c r="AE38" i="14" s="1"/>
  <c r="X38" i="14"/>
  <c r="AD38" i="14" s="1"/>
  <c r="AK31" i="14"/>
  <c r="AB31" i="14"/>
  <c r="AA31" i="14"/>
  <c r="Z31" i="14"/>
  <c r="AF31" i="14" s="1"/>
  <c r="Y31" i="14"/>
  <c r="AE31" i="14" s="1"/>
  <c r="X31" i="14"/>
  <c r="AD31" i="14" s="1"/>
  <c r="AP39" i="14" l="1"/>
  <c r="AP38" i="14"/>
  <c r="AP62" i="14"/>
  <c r="AP31" i="14"/>
  <c r="X12" i="14"/>
  <c r="AD12" i="14" s="1"/>
  <c r="Y12" i="14"/>
  <c r="AE12" i="14" s="1"/>
  <c r="Z12" i="14"/>
  <c r="AF12" i="14" s="1"/>
  <c r="AA12" i="14"/>
  <c r="AG12" i="14" s="1"/>
  <c r="X13" i="14"/>
  <c r="AD13" i="14" s="1"/>
  <c r="Y13" i="14"/>
  <c r="AE13" i="14" s="1"/>
  <c r="Z13" i="14"/>
  <c r="AF13" i="14" s="1"/>
  <c r="AA13" i="14"/>
  <c r="AG13" i="14" s="1"/>
  <c r="X14" i="14"/>
  <c r="AD14" i="14" s="1"/>
  <c r="Y14" i="14"/>
  <c r="AE14" i="14" s="1"/>
  <c r="Z14" i="14"/>
  <c r="AF14" i="14" s="1"/>
  <c r="AA14" i="14"/>
  <c r="AG14" i="14" s="1"/>
  <c r="X15" i="14"/>
  <c r="AD15" i="14" s="1"/>
  <c r="Y15" i="14"/>
  <c r="AE15" i="14" s="1"/>
  <c r="Z15" i="14"/>
  <c r="AF15" i="14" s="1"/>
  <c r="AA15" i="14"/>
  <c r="AG15" i="14" s="1"/>
  <c r="X16" i="14"/>
  <c r="AD16" i="14" s="1"/>
  <c r="Y16" i="14"/>
  <c r="AE16" i="14" s="1"/>
  <c r="Z16" i="14"/>
  <c r="AF16" i="14" s="1"/>
  <c r="AA16" i="14"/>
  <c r="AG16" i="14" s="1"/>
  <c r="X17" i="14"/>
  <c r="AD17" i="14" s="1"/>
  <c r="Y17" i="14"/>
  <c r="AE17" i="14" s="1"/>
  <c r="Z17" i="14"/>
  <c r="AF17" i="14" s="1"/>
  <c r="AA17" i="14"/>
  <c r="AG17" i="14" s="1"/>
  <c r="X18" i="14"/>
  <c r="AD18" i="14" s="1"/>
  <c r="Y18" i="14"/>
  <c r="AE18" i="14" s="1"/>
  <c r="Z18" i="14"/>
  <c r="AF18" i="14" s="1"/>
  <c r="AA18" i="14"/>
  <c r="AG18" i="14" s="1"/>
  <c r="X19" i="14"/>
  <c r="AD19" i="14" s="1"/>
  <c r="Y19" i="14"/>
  <c r="AE19" i="14" s="1"/>
  <c r="Z19" i="14"/>
  <c r="AF19" i="14" s="1"/>
  <c r="AA19" i="14"/>
  <c r="AG19" i="14" s="1"/>
  <c r="X21" i="14"/>
  <c r="AD21" i="14" s="1"/>
  <c r="Y21" i="14"/>
  <c r="AE21" i="14" s="1"/>
  <c r="Z21" i="14"/>
  <c r="AF21" i="14" s="1"/>
  <c r="AA21" i="14"/>
  <c r="AG21" i="14" s="1"/>
  <c r="X20" i="14"/>
  <c r="AD20" i="14" s="1"/>
  <c r="Y20" i="14"/>
  <c r="AE20" i="14" s="1"/>
  <c r="Z20" i="14"/>
  <c r="AF20" i="14" s="1"/>
  <c r="AA20" i="14"/>
  <c r="AG20" i="14" s="1"/>
  <c r="X22" i="14"/>
  <c r="AD22" i="14" s="1"/>
  <c r="Y22" i="14"/>
  <c r="AE22" i="14" s="1"/>
  <c r="Z22" i="14"/>
  <c r="AF22" i="14" s="1"/>
  <c r="AA22" i="14"/>
  <c r="AG22" i="14" s="1"/>
  <c r="X23" i="14"/>
  <c r="AD23" i="14" s="1"/>
  <c r="Y23" i="14"/>
  <c r="AE23" i="14" s="1"/>
  <c r="Z23" i="14"/>
  <c r="AF23" i="14" s="1"/>
  <c r="AA23" i="14"/>
  <c r="AG23" i="14" s="1"/>
  <c r="X74" i="14"/>
  <c r="AD74" i="14" s="1"/>
  <c r="Y74" i="14"/>
  <c r="AE74" i="14" s="1"/>
  <c r="Z74" i="14"/>
  <c r="AF74" i="14" s="1"/>
  <c r="AA74" i="14"/>
  <c r="AG74" i="14" s="1"/>
  <c r="X79" i="14"/>
  <c r="AD79" i="14" s="1"/>
  <c r="Y79" i="14"/>
  <c r="AE79" i="14" s="1"/>
  <c r="Z79" i="14"/>
  <c r="AF79" i="14" s="1"/>
  <c r="AA79" i="14"/>
  <c r="AG79" i="14" s="1"/>
  <c r="X80" i="14"/>
  <c r="AD80" i="14" s="1"/>
  <c r="Y80" i="14"/>
  <c r="AE80" i="14" s="1"/>
  <c r="Z80" i="14"/>
  <c r="AF80" i="14" s="1"/>
  <c r="AA80" i="14"/>
  <c r="AG80" i="14" s="1"/>
  <c r="X81" i="14"/>
  <c r="AD81" i="14" s="1"/>
  <c r="Y81" i="14"/>
  <c r="AE81" i="14" s="1"/>
  <c r="Z81" i="14"/>
  <c r="AF81" i="14" s="1"/>
  <c r="AA81" i="14"/>
  <c r="AG81" i="14" s="1"/>
  <c r="X82" i="14"/>
  <c r="AD82" i="14" s="1"/>
  <c r="Y82" i="14"/>
  <c r="AE82" i="14" s="1"/>
  <c r="Z82" i="14"/>
  <c r="AF82" i="14" s="1"/>
  <c r="AA82" i="14"/>
  <c r="AG82" i="14" s="1"/>
  <c r="X83" i="14"/>
  <c r="AD83" i="14" s="1"/>
  <c r="Y83" i="14"/>
  <c r="AE83" i="14" s="1"/>
  <c r="Z83" i="14"/>
  <c r="AF83" i="14" s="1"/>
  <c r="AA83" i="14"/>
  <c r="AG83" i="14" s="1"/>
  <c r="X84" i="14"/>
  <c r="AD84" i="14" s="1"/>
  <c r="Y84" i="14"/>
  <c r="AE84" i="14" s="1"/>
  <c r="Z84" i="14"/>
  <c r="AF84" i="14" s="1"/>
  <c r="AA84" i="14"/>
  <c r="AG84" i="14" s="1"/>
  <c r="X85" i="14"/>
  <c r="AD85" i="14" s="1"/>
  <c r="Y85" i="14"/>
  <c r="AE85" i="14" s="1"/>
  <c r="Z85" i="14"/>
  <c r="AF85" i="14" s="1"/>
  <c r="AA85" i="14"/>
  <c r="AG85" i="14" s="1"/>
  <c r="X86" i="14"/>
  <c r="AD86" i="14" s="1"/>
  <c r="Y86" i="14"/>
  <c r="AE86" i="14" s="1"/>
  <c r="Z86" i="14"/>
  <c r="AF86" i="14" s="1"/>
  <c r="AA86" i="14"/>
  <c r="AG86" i="14" s="1"/>
  <c r="X64" i="14"/>
  <c r="AD64" i="14" s="1"/>
  <c r="Y64" i="14"/>
  <c r="AE64" i="14" s="1"/>
  <c r="Z64" i="14"/>
  <c r="AF64" i="14" s="1"/>
  <c r="AA64" i="14"/>
  <c r="AG64" i="14" s="1"/>
  <c r="X65" i="14"/>
  <c r="AD65" i="14" s="1"/>
  <c r="Y65" i="14"/>
  <c r="AE65" i="14" s="1"/>
  <c r="Z65" i="14"/>
  <c r="AF65" i="14" s="1"/>
  <c r="AA65" i="14"/>
  <c r="AG65" i="14" s="1"/>
  <c r="X66" i="14"/>
  <c r="AD66" i="14" s="1"/>
  <c r="Y66" i="14"/>
  <c r="AE66" i="14" s="1"/>
  <c r="Z66" i="14"/>
  <c r="AF66" i="14" s="1"/>
  <c r="AA66" i="14"/>
  <c r="AG66" i="14" s="1"/>
  <c r="X67" i="14"/>
  <c r="AD67" i="14" s="1"/>
  <c r="Y67" i="14"/>
  <c r="AE67" i="14" s="1"/>
  <c r="Z67" i="14"/>
  <c r="AF67" i="14" s="1"/>
  <c r="AA67" i="14"/>
  <c r="AG67" i="14" s="1"/>
  <c r="X68" i="14"/>
  <c r="AD68" i="14" s="1"/>
  <c r="Y68" i="14"/>
  <c r="AE68" i="14" s="1"/>
  <c r="Z68" i="14"/>
  <c r="AF68" i="14" s="1"/>
  <c r="AA68" i="14"/>
  <c r="AG68" i="14" s="1"/>
  <c r="X69" i="14"/>
  <c r="AD69" i="14" s="1"/>
  <c r="Y69" i="14"/>
  <c r="AE69" i="14" s="1"/>
  <c r="Z69" i="14"/>
  <c r="AF69" i="14" s="1"/>
  <c r="AA69" i="14"/>
  <c r="AG69" i="14" s="1"/>
  <c r="X70" i="14"/>
  <c r="AD70" i="14" s="1"/>
  <c r="Y70" i="14"/>
  <c r="AE70" i="14" s="1"/>
  <c r="Z70" i="14"/>
  <c r="AF70" i="14" s="1"/>
  <c r="AA70" i="14"/>
  <c r="AG70" i="14" s="1"/>
  <c r="X72" i="14"/>
  <c r="AD72" i="14" s="1"/>
  <c r="Y72" i="14"/>
  <c r="AE72" i="14" s="1"/>
  <c r="Z72" i="14"/>
  <c r="AF72" i="14" s="1"/>
  <c r="AA72" i="14"/>
  <c r="AG72" i="14" s="1"/>
  <c r="X71" i="14"/>
  <c r="AD71" i="14" s="1"/>
  <c r="Y71" i="14"/>
  <c r="AE71" i="14" s="1"/>
  <c r="Z71" i="14"/>
  <c r="AF71" i="14" s="1"/>
  <c r="AA71" i="14"/>
  <c r="AG71" i="14" s="1"/>
  <c r="X73" i="14"/>
  <c r="AD73" i="14" s="1"/>
  <c r="Y73" i="14"/>
  <c r="AE73" i="14" s="1"/>
  <c r="Z73" i="14"/>
  <c r="AF73" i="14" s="1"/>
  <c r="AA73" i="14"/>
  <c r="AG73" i="14" s="1"/>
  <c r="X75" i="14"/>
  <c r="AD75" i="14" s="1"/>
  <c r="Y75" i="14"/>
  <c r="AE75" i="14" s="1"/>
  <c r="Z75" i="14"/>
  <c r="AF75" i="14" s="1"/>
  <c r="AA75" i="14"/>
  <c r="AG75" i="14" s="1"/>
  <c r="X76" i="14"/>
  <c r="AD76" i="14" s="1"/>
  <c r="Y76" i="14"/>
  <c r="AE76" i="14" s="1"/>
  <c r="Z76" i="14"/>
  <c r="AF76" i="14" s="1"/>
  <c r="AA76" i="14"/>
  <c r="AG76" i="14" s="1"/>
  <c r="X77" i="14"/>
  <c r="AD77" i="14" s="1"/>
  <c r="Y77" i="14"/>
  <c r="AE77" i="14" s="1"/>
  <c r="Z77" i="14"/>
  <c r="AF77" i="14" s="1"/>
  <c r="AA77" i="14"/>
  <c r="AG77" i="14" s="1"/>
  <c r="X78" i="14"/>
  <c r="AD78" i="14" s="1"/>
  <c r="Y78" i="14"/>
  <c r="AE78" i="14" s="1"/>
  <c r="Z78" i="14"/>
  <c r="AF78" i="14" s="1"/>
  <c r="AA78" i="14"/>
  <c r="AG78" i="14" s="1"/>
  <c r="X59" i="14"/>
  <c r="AD59" i="14" s="1"/>
  <c r="X60" i="14"/>
  <c r="AD60" i="14" s="1"/>
  <c r="X63" i="14"/>
  <c r="AD63" i="14" s="1"/>
  <c r="X87" i="14"/>
  <c r="AD87" i="14" s="1"/>
  <c r="X88" i="14"/>
  <c r="AD88" i="14" s="1"/>
  <c r="X89" i="14"/>
  <c r="AD89" i="14" s="1"/>
  <c r="Y59" i="14"/>
  <c r="AE59" i="14" s="1"/>
  <c r="Z59" i="14"/>
  <c r="AF59" i="14" s="1"/>
  <c r="AA59" i="14"/>
  <c r="AG59" i="14" s="1"/>
  <c r="Y60" i="14"/>
  <c r="AE60" i="14" s="1"/>
  <c r="Z60" i="14"/>
  <c r="AF60" i="14" s="1"/>
  <c r="AA60" i="14"/>
  <c r="AG60" i="14" s="1"/>
  <c r="Y63" i="14"/>
  <c r="AE63" i="14" s="1"/>
  <c r="Z63" i="14"/>
  <c r="AF63" i="14" s="1"/>
  <c r="AA63" i="14"/>
  <c r="AG63" i="14" s="1"/>
  <c r="Y87" i="14"/>
  <c r="AE87" i="14" s="1"/>
  <c r="Z87" i="14"/>
  <c r="AF87" i="14" s="1"/>
  <c r="AA87" i="14"/>
  <c r="AG87" i="14" s="1"/>
  <c r="Y88" i="14"/>
  <c r="AE88" i="14" s="1"/>
  <c r="Z88" i="14"/>
  <c r="AF88" i="14" s="1"/>
  <c r="AA88" i="14"/>
  <c r="AG88" i="14" s="1"/>
  <c r="Y89" i="14"/>
  <c r="AE89" i="14" s="1"/>
  <c r="Z89" i="14"/>
  <c r="AF89" i="14" s="1"/>
  <c r="AA89" i="14"/>
  <c r="AG89" i="14" s="1"/>
  <c r="X27" i="14"/>
  <c r="AD27" i="14" s="1"/>
  <c r="X28" i="14"/>
  <c r="AD28" i="14" s="1"/>
  <c r="Y28" i="14"/>
  <c r="AE28" i="14" s="1"/>
  <c r="Z28" i="14"/>
  <c r="AF28" i="14" s="1"/>
  <c r="AA28" i="14"/>
  <c r="AG28" i="14" s="1"/>
  <c r="X29" i="14"/>
  <c r="AD29" i="14" s="1"/>
  <c r="X30" i="14"/>
  <c r="AD30" i="14" s="1"/>
  <c r="AP30" i="14" s="1"/>
  <c r="X32" i="14"/>
  <c r="AD32" i="14" s="1"/>
  <c r="Y27" i="14"/>
  <c r="AE27" i="14" s="1"/>
  <c r="Z27" i="14"/>
  <c r="AF27" i="14" s="1"/>
  <c r="AA27" i="14"/>
  <c r="AG27" i="14" s="1"/>
  <c r="Y29" i="14"/>
  <c r="AE29" i="14" s="1"/>
  <c r="Z29" i="14"/>
  <c r="AF29" i="14" s="1"/>
  <c r="AA29" i="14"/>
  <c r="AG29" i="14" s="1"/>
  <c r="Y32" i="14"/>
  <c r="AE32" i="14" s="1"/>
  <c r="Z32" i="14"/>
  <c r="AF32" i="14" s="1"/>
  <c r="X36" i="14"/>
  <c r="AD36" i="14" s="1"/>
  <c r="X37" i="14"/>
  <c r="AD37" i="14" s="1"/>
  <c r="X40" i="14"/>
  <c r="AD40" i="14" s="1"/>
  <c r="X41" i="14"/>
  <c r="AD41" i="14" s="1"/>
  <c r="X42" i="14"/>
  <c r="AD42" i="14" s="1"/>
  <c r="X43" i="14"/>
  <c r="AD43" i="14" s="1"/>
  <c r="Y43" i="14"/>
  <c r="AE43" i="14" s="1"/>
  <c r="Z43" i="14"/>
  <c r="AF43" i="14" s="1"/>
  <c r="AA43" i="14"/>
  <c r="AG43" i="14" s="1"/>
  <c r="X44" i="14"/>
  <c r="AD44" i="14" s="1"/>
  <c r="Y44" i="14"/>
  <c r="AE44" i="14" s="1"/>
  <c r="Z44" i="14"/>
  <c r="AF44" i="14" s="1"/>
  <c r="AA44" i="14"/>
  <c r="AG44" i="14" s="1"/>
  <c r="X45" i="14"/>
  <c r="AD45" i="14" s="1"/>
  <c r="X46" i="14"/>
  <c r="AD46" i="14" s="1"/>
  <c r="X47" i="14"/>
  <c r="AD47" i="14" s="1"/>
  <c r="Y36" i="14"/>
  <c r="AE36" i="14" s="1"/>
  <c r="Z36" i="14"/>
  <c r="AF36" i="14" s="1"/>
  <c r="AA36" i="14"/>
  <c r="AG36" i="14" s="1"/>
  <c r="Y37" i="14"/>
  <c r="AE37" i="14" s="1"/>
  <c r="Z37" i="14"/>
  <c r="AF37" i="14" s="1"/>
  <c r="AA37" i="14"/>
  <c r="AG37" i="14" s="1"/>
  <c r="Y40" i="14"/>
  <c r="AE40" i="14" s="1"/>
  <c r="Z40" i="14"/>
  <c r="AF40" i="14" s="1"/>
  <c r="AA40" i="14"/>
  <c r="AG40" i="14" s="1"/>
  <c r="Y41" i="14"/>
  <c r="AE41" i="14" s="1"/>
  <c r="Z41" i="14"/>
  <c r="AF41" i="14" s="1"/>
  <c r="AA41" i="14"/>
  <c r="AG41" i="14" s="1"/>
  <c r="Y42" i="14"/>
  <c r="AE42" i="14" s="1"/>
  <c r="Z42" i="14"/>
  <c r="AF42" i="14" s="1"/>
  <c r="AA42" i="14"/>
  <c r="AG42" i="14" s="1"/>
  <c r="Y45" i="14"/>
  <c r="AE45" i="14" s="1"/>
  <c r="Z45" i="14"/>
  <c r="AF45" i="14" s="1"/>
  <c r="AA45" i="14"/>
  <c r="AG45" i="14" s="1"/>
  <c r="Y46" i="14"/>
  <c r="AE46" i="14" s="1"/>
  <c r="Z46" i="14"/>
  <c r="AF46" i="14" s="1"/>
  <c r="AA46" i="14"/>
  <c r="AG46" i="14" s="1"/>
  <c r="Y47" i="14"/>
  <c r="AE47" i="14" s="1"/>
  <c r="Z47" i="14"/>
  <c r="AF47" i="14" s="1"/>
  <c r="X51" i="14"/>
  <c r="AD51" i="14" s="1"/>
  <c r="X52" i="14"/>
  <c r="AD52" i="14" s="1"/>
  <c r="X53" i="14"/>
  <c r="AD53" i="14" s="1"/>
  <c r="X55" i="14"/>
  <c r="AD55" i="14" s="1"/>
  <c r="AP55" i="14" s="1"/>
  <c r="AA54" i="14"/>
  <c r="AG54" i="14" s="1"/>
  <c r="AP54" i="14" s="1"/>
  <c r="Y51" i="14"/>
  <c r="AE51" i="14" s="1"/>
  <c r="Z51" i="14"/>
  <c r="AF51" i="14" s="1"/>
  <c r="AA51" i="14"/>
  <c r="AG51" i="14" s="1"/>
  <c r="Y52" i="14"/>
  <c r="AE52" i="14" s="1"/>
  <c r="Z52" i="14"/>
  <c r="AF52" i="14" s="1"/>
  <c r="AA52" i="14"/>
  <c r="AG52" i="14" s="1"/>
  <c r="Y53" i="14"/>
  <c r="AE53" i="14" s="1"/>
  <c r="Z53" i="14"/>
  <c r="AF53" i="14" s="1"/>
  <c r="AA53" i="14"/>
  <c r="AG53" i="14" s="1"/>
  <c r="X93" i="14"/>
  <c r="AD93" i="14" s="1"/>
  <c r="X95" i="14"/>
  <c r="AD95" i="14" s="1"/>
  <c r="X96" i="14"/>
  <c r="AD96" i="14" s="1"/>
  <c r="X98" i="14"/>
  <c r="AD98" i="14" s="1"/>
  <c r="Y98" i="14"/>
  <c r="AE98" i="14" s="1"/>
  <c r="Z98" i="14"/>
  <c r="AF98" i="14" s="1"/>
  <c r="AA98" i="14"/>
  <c r="AG98" i="14" s="1"/>
  <c r="X99" i="14"/>
  <c r="AD99" i="14" s="1"/>
  <c r="X100" i="14"/>
  <c r="AD100" i="14" s="1"/>
  <c r="X101" i="14"/>
  <c r="AD101" i="14" s="1"/>
  <c r="X102" i="14"/>
  <c r="AD102" i="14" s="1"/>
  <c r="X103" i="14"/>
  <c r="AD103" i="14" s="1"/>
  <c r="X104" i="14"/>
  <c r="AD104" i="14" s="1"/>
  <c r="X105" i="14"/>
  <c r="AD105" i="14" s="1"/>
  <c r="X106" i="14"/>
  <c r="AD106" i="14" s="1"/>
  <c r="Y93" i="14"/>
  <c r="AE93" i="14" s="1"/>
  <c r="Z93" i="14"/>
  <c r="AF93" i="14" s="1"/>
  <c r="AA93" i="14"/>
  <c r="AG93" i="14" s="1"/>
  <c r="Y95" i="14"/>
  <c r="AE95" i="14" s="1"/>
  <c r="Z95" i="14"/>
  <c r="AF95" i="14" s="1"/>
  <c r="AA95" i="14"/>
  <c r="AG95" i="14" s="1"/>
  <c r="Y96" i="14"/>
  <c r="AE96" i="14" s="1"/>
  <c r="Z96" i="14"/>
  <c r="AF96" i="14" s="1"/>
  <c r="AA96" i="14"/>
  <c r="AG96" i="14" s="1"/>
  <c r="Y99" i="14"/>
  <c r="AE99" i="14" s="1"/>
  <c r="Z99" i="14"/>
  <c r="AF99" i="14" s="1"/>
  <c r="Y100" i="14"/>
  <c r="AE100" i="14" s="1"/>
  <c r="Z100" i="14"/>
  <c r="AF100" i="14" s="1"/>
  <c r="Y101" i="14"/>
  <c r="AE101" i="14" s="1"/>
  <c r="Z101" i="14"/>
  <c r="AF101" i="14" s="1"/>
  <c r="Y102" i="14"/>
  <c r="AE102" i="14" s="1"/>
  <c r="Z102" i="14"/>
  <c r="AF102" i="14" s="1"/>
  <c r="Y103" i="14"/>
  <c r="AE103" i="14" s="1"/>
  <c r="Z103" i="14"/>
  <c r="AF103" i="14" s="1"/>
  <c r="Y104" i="14"/>
  <c r="AE104" i="14" s="1"/>
  <c r="Z104" i="14"/>
  <c r="AF104" i="14" s="1"/>
  <c r="Y105" i="14"/>
  <c r="AE105" i="14" s="1"/>
  <c r="Z105" i="14"/>
  <c r="AF105" i="14" s="1"/>
  <c r="Y106" i="14"/>
  <c r="AE106" i="14" s="1"/>
  <c r="Z106" i="14"/>
  <c r="AF106" i="14" s="1"/>
  <c r="X110" i="14"/>
  <c r="AD110" i="14" s="1"/>
  <c r="X111" i="14"/>
  <c r="AD111" i="14" s="1"/>
  <c r="X113" i="14"/>
  <c r="AD113" i="14" s="1"/>
  <c r="X114" i="14"/>
  <c r="AD114" i="14" s="1"/>
  <c r="X115" i="14"/>
  <c r="AD115" i="14" s="1"/>
  <c r="X116" i="14"/>
  <c r="AD116" i="14" s="1"/>
  <c r="Y110" i="14"/>
  <c r="AE110" i="14" s="1"/>
  <c r="Z110" i="14"/>
  <c r="AF110" i="14" s="1"/>
  <c r="AA110" i="14"/>
  <c r="AG110" i="14" s="1"/>
  <c r="Y111" i="14"/>
  <c r="AE111" i="14" s="1"/>
  <c r="Z111" i="14"/>
  <c r="AF111" i="14" s="1"/>
  <c r="AA111" i="14"/>
  <c r="AG111" i="14" s="1"/>
  <c r="Y113" i="14"/>
  <c r="AE113" i="14" s="1"/>
  <c r="Z113" i="14"/>
  <c r="AF113" i="14" s="1"/>
  <c r="AA113" i="14"/>
  <c r="AG113" i="14" s="1"/>
  <c r="Y114" i="14"/>
  <c r="AE114" i="14" s="1"/>
  <c r="Z114" i="14"/>
  <c r="AF114" i="14" s="1"/>
  <c r="AA114" i="14"/>
  <c r="AG114" i="14" s="1"/>
  <c r="Y115" i="14"/>
  <c r="AE115" i="14" s="1"/>
  <c r="Z115" i="14"/>
  <c r="AF115" i="14" s="1"/>
  <c r="AA115" i="14"/>
  <c r="AG115" i="14" s="1"/>
  <c r="Y116" i="14"/>
  <c r="AE116" i="14" s="1"/>
  <c r="Z116" i="14"/>
  <c r="AF116" i="14" s="1"/>
  <c r="AA116" i="14"/>
  <c r="AG116" i="14" s="1"/>
  <c r="X120" i="14"/>
  <c r="AD120" i="14" s="1"/>
  <c r="X121" i="14"/>
  <c r="AD121" i="14" s="1"/>
  <c r="X122" i="14"/>
  <c r="AD122" i="14" s="1"/>
  <c r="X123" i="14"/>
  <c r="AD123" i="14" s="1"/>
  <c r="X124" i="14"/>
  <c r="AD124" i="14" s="1"/>
  <c r="Y120" i="14"/>
  <c r="AE120" i="14" s="1"/>
  <c r="Z120" i="14"/>
  <c r="AF120" i="14" s="1"/>
  <c r="AA120" i="14"/>
  <c r="AG120" i="14" s="1"/>
  <c r="Y121" i="14"/>
  <c r="AE121" i="14" s="1"/>
  <c r="Z121" i="14"/>
  <c r="AF121" i="14" s="1"/>
  <c r="AA121" i="14"/>
  <c r="AG121" i="14" s="1"/>
  <c r="Y122" i="14"/>
  <c r="AE122" i="14" s="1"/>
  <c r="Z122" i="14"/>
  <c r="AF122" i="14" s="1"/>
  <c r="AA122" i="14"/>
  <c r="AG122" i="14" s="1"/>
  <c r="Y123" i="14"/>
  <c r="AE123" i="14" s="1"/>
  <c r="Z123" i="14"/>
  <c r="AF123" i="14" s="1"/>
  <c r="AA123" i="14"/>
  <c r="AG123" i="14" s="1"/>
  <c r="Y124" i="14"/>
  <c r="AE124" i="14" s="1"/>
  <c r="Z124" i="14"/>
  <c r="AF124" i="14" s="1"/>
  <c r="AA124" i="14"/>
  <c r="AG124" i="14" s="1"/>
  <c r="X128" i="14"/>
  <c r="AD128" i="14" s="1"/>
  <c r="X130" i="14"/>
  <c r="AD130" i="14" s="1"/>
  <c r="X131" i="14"/>
  <c r="AD131" i="14" s="1"/>
  <c r="X132" i="14"/>
  <c r="AD132" i="14" s="1"/>
  <c r="Y128" i="14"/>
  <c r="AE128" i="14" s="1"/>
  <c r="Z128" i="14"/>
  <c r="AF128" i="14" s="1"/>
  <c r="Y130" i="14"/>
  <c r="AE130" i="14" s="1"/>
  <c r="Z130" i="14"/>
  <c r="AF130" i="14" s="1"/>
  <c r="Y131" i="14"/>
  <c r="AE131" i="14" s="1"/>
  <c r="Z131" i="14"/>
  <c r="AF131" i="14" s="1"/>
  <c r="AA131" i="14"/>
  <c r="AG131" i="14" s="1"/>
  <c r="Y132" i="14"/>
  <c r="AE132" i="14" s="1"/>
  <c r="Z132" i="14"/>
  <c r="AF132" i="14" s="1"/>
  <c r="AA132" i="14"/>
  <c r="AG132" i="14" s="1"/>
  <c r="AB106" i="14"/>
  <c r="AA106" i="14"/>
  <c r="AB105" i="14"/>
  <c r="AA105" i="14"/>
  <c r="AB104" i="14"/>
  <c r="AA104" i="14"/>
  <c r="AB103" i="14"/>
  <c r="AA103" i="14"/>
  <c r="AB102" i="14"/>
  <c r="AA102" i="14"/>
  <c r="AB101" i="14"/>
  <c r="AA101" i="14"/>
  <c r="AB100" i="14"/>
  <c r="AA100" i="14"/>
  <c r="AB99" i="14"/>
  <c r="AA99" i="14"/>
  <c r="AB98" i="14"/>
  <c r="AB55" i="14"/>
  <c r="AA55" i="14"/>
  <c r="Z55" i="14"/>
  <c r="Y55" i="14"/>
  <c r="AB54" i="14"/>
  <c r="Z54" i="14"/>
  <c r="Y54" i="14"/>
  <c r="X54" i="14"/>
  <c r="AB53" i="14"/>
  <c r="AB52" i="14"/>
  <c r="AB51" i="14"/>
  <c r="AB32" i="14"/>
  <c r="AA32" i="14"/>
  <c r="AB30" i="14"/>
  <c r="AA30" i="14"/>
  <c r="Z30" i="14"/>
  <c r="Y30" i="14"/>
  <c r="AB29" i="14"/>
  <c r="AB28" i="14"/>
  <c r="AB27" i="14"/>
  <c r="G1" i="29"/>
  <c r="H7" i="30"/>
  <c r="H5" i="30"/>
  <c r="G6" i="28"/>
  <c r="G5" i="28"/>
  <c r="G4" i="28"/>
  <c r="X11" i="30"/>
  <c r="AC11" i="30" s="1"/>
  <c r="Y11" i="30"/>
  <c r="AD11" i="30" s="1"/>
  <c r="Z11" i="30"/>
  <c r="AE11" i="30" s="1"/>
  <c r="AA11" i="30"/>
  <c r="AF11" i="30" s="1"/>
  <c r="X12" i="30"/>
  <c r="AC12" i="30" s="1"/>
  <c r="Y12" i="30"/>
  <c r="AD12" i="30" s="1"/>
  <c r="Z12" i="30"/>
  <c r="AE12" i="30" s="1"/>
  <c r="AA12" i="30"/>
  <c r="AF12" i="30" s="1"/>
  <c r="X14" i="30"/>
  <c r="AC14" i="30" s="1"/>
  <c r="Y14" i="30"/>
  <c r="AD14" i="30" s="1"/>
  <c r="Z14" i="30"/>
  <c r="AE14" i="30" s="1"/>
  <c r="AA14" i="30"/>
  <c r="AF14" i="30" s="1"/>
  <c r="X15" i="30"/>
  <c r="AC15" i="30" s="1"/>
  <c r="Y15" i="30"/>
  <c r="AD15" i="30" s="1"/>
  <c r="Z15" i="30"/>
  <c r="AE15" i="30" s="1"/>
  <c r="AA15" i="30"/>
  <c r="AF15" i="30" s="1"/>
  <c r="X16" i="30"/>
  <c r="AC16" i="30" s="1"/>
  <c r="Y16" i="30"/>
  <c r="AD16" i="30" s="1"/>
  <c r="Z16" i="30"/>
  <c r="AE16" i="30" s="1"/>
  <c r="AA16" i="30"/>
  <c r="AF16" i="30" s="1"/>
  <c r="X17" i="30"/>
  <c r="AC17" i="30" s="1"/>
  <c r="Y17" i="30"/>
  <c r="AD17" i="30" s="1"/>
  <c r="Z17" i="30"/>
  <c r="AE17" i="30" s="1"/>
  <c r="AA17" i="30"/>
  <c r="AF17" i="30" s="1"/>
  <c r="X18" i="30"/>
  <c r="AC18" i="30" s="1"/>
  <c r="Y18" i="30"/>
  <c r="AD18" i="30" s="1"/>
  <c r="X19" i="30"/>
  <c r="AC19" i="30" s="1"/>
  <c r="Y19" i="30"/>
  <c r="AD19" i="30" s="1"/>
  <c r="Z19" i="30"/>
  <c r="AE19" i="30" s="1"/>
  <c r="AA19" i="30"/>
  <c r="AF19" i="30" s="1"/>
  <c r="X20" i="30"/>
  <c r="AC20" i="30" s="1"/>
  <c r="Y20" i="30"/>
  <c r="AD20" i="30" s="1"/>
  <c r="Z20" i="30"/>
  <c r="AE20" i="30" s="1"/>
  <c r="AA20" i="30"/>
  <c r="AF20" i="30" s="1"/>
  <c r="X21" i="30"/>
  <c r="AC21" i="30" s="1"/>
  <c r="Y21" i="30"/>
  <c r="AD21" i="30" s="1"/>
  <c r="Z21" i="30"/>
  <c r="AE21" i="30" s="1"/>
  <c r="AA21" i="30"/>
  <c r="AF21" i="30" s="1"/>
  <c r="X22" i="30"/>
  <c r="AC22" i="30" s="1"/>
  <c r="Y22" i="30"/>
  <c r="AD22" i="30" s="1"/>
  <c r="Z22" i="30"/>
  <c r="AE22" i="30" s="1"/>
  <c r="AA22" i="30"/>
  <c r="AF22" i="30" s="1"/>
  <c r="X23" i="30"/>
  <c r="AC23" i="30" s="1"/>
  <c r="Y23" i="30"/>
  <c r="AD23" i="30" s="1"/>
  <c r="Z23" i="30"/>
  <c r="AE23" i="30" s="1"/>
  <c r="AA23" i="30"/>
  <c r="AF23" i="30" s="1"/>
  <c r="X24" i="30"/>
  <c r="AC24" i="30" s="1"/>
  <c r="Y24" i="30"/>
  <c r="AD24" i="30" s="1"/>
  <c r="Z24" i="30"/>
  <c r="AE24" i="30" s="1"/>
  <c r="AA24" i="30"/>
  <c r="AF24" i="30" s="1"/>
  <c r="X25" i="30"/>
  <c r="AC25" i="30" s="1"/>
  <c r="Y25" i="30"/>
  <c r="AD25" i="30" s="1"/>
  <c r="Z25" i="30"/>
  <c r="AE25" i="30" s="1"/>
  <c r="AA25" i="30"/>
  <c r="AF25" i="30" s="1"/>
  <c r="X26" i="30"/>
  <c r="AC26" i="30" s="1"/>
  <c r="Y26" i="30"/>
  <c r="AD26" i="30" s="1"/>
  <c r="Z26" i="30"/>
  <c r="AE26" i="30" s="1"/>
  <c r="AA26" i="30"/>
  <c r="AF26" i="30" s="1"/>
  <c r="X27" i="30"/>
  <c r="AC27" i="30" s="1"/>
  <c r="Y27" i="30"/>
  <c r="AD27" i="30" s="1"/>
  <c r="Z27" i="30"/>
  <c r="AE27" i="30" s="1"/>
  <c r="AA27" i="30"/>
  <c r="AF27" i="30" s="1"/>
  <c r="X28" i="30"/>
  <c r="AC28" i="30" s="1"/>
  <c r="Y28" i="30"/>
  <c r="AD28" i="30" s="1"/>
  <c r="Z28" i="30"/>
  <c r="AE28" i="30" s="1"/>
  <c r="AA28" i="30"/>
  <c r="AF28" i="30" s="1"/>
  <c r="X29" i="30"/>
  <c r="AC29" i="30" s="1"/>
  <c r="Y29" i="30"/>
  <c r="AD29" i="30" s="1"/>
  <c r="Z29" i="30"/>
  <c r="AE29" i="30" s="1"/>
  <c r="AA29" i="30"/>
  <c r="AF29" i="30" s="1"/>
  <c r="X30" i="30"/>
  <c r="AC30" i="30" s="1"/>
  <c r="Y30" i="30"/>
  <c r="AD30" i="30" s="1"/>
  <c r="Z30" i="30"/>
  <c r="AE30" i="30" s="1"/>
  <c r="AA30" i="30"/>
  <c r="AF30" i="30" s="1"/>
  <c r="X31" i="30"/>
  <c r="AC31" i="30" s="1"/>
  <c r="Y31" i="30"/>
  <c r="AD31" i="30" s="1"/>
  <c r="Z31" i="30"/>
  <c r="AE31" i="30" s="1"/>
  <c r="AA31" i="30"/>
  <c r="AF31" i="30" s="1"/>
  <c r="X32" i="30"/>
  <c r="AC32" i="30" s="1"/>
  <c r="Y32" i="30"/>
  <c r="AD32" i="30" s="1"/>
  <c r="Z32" i="30"/>
  <c r="AE32" i="30" s="1"/>
  <c r="AA32" i="30"/>
  <c r="AF32" i="30" s="1"/>
  <c r="X33" i="30"/>
  <c r="AC33" i="30" s="1"/>
  <c r="Y33" i="30"/>
  <c r="AD33" i="30" s="1"/>
  <c r="Z33" i="30"/>
  <c r="AE33" i="30" s="1"/>
  <c r="AA33" i="30"/>
  <c r="AF33" i="30" s="1"/>
  <c r="X34" i="30"/>
  <c r="AC34" i="30" s="1"/>
  <c r="Y34" i="30"/>
  <c r="AD34" i="30" s="1"/>
  <c r="Z34" i="30"/>
  <c r="AE34" i="30" s="1"/>
  <c r="AA34" i="30"/>
  <c r="AF34" i="30" s="1"/>
  <c r="X35" i="30"/>
  <c r="AC35" i="30" s="1"/>
  <c r="Y35" i="30"/>
  <c r="AD35" i="30" s="1"/>
  <c r="Z35" i="30"/>
  <c r="AE35" i="30" s="1"/>
  <c r="AA35" i="30"/>
  <c r="AF35" i="30" s="1"/>
  <c r="AB35" i="30"/>
  <c r="AB34" i="30"/>
  <c r="AB33" i="30"/>
  <c r="AB32" i="30"/>
  <c r="AB31" i="30"/>
  <c r="AB30" i="30"/>
  <c r="AB29" i="30"/>
  <c r="AB28" i="30"/>
  <c r="AB27" i="30"/>
  <c r="AB26" i="30"/>
  <c r="AB25" i="30"/>
  <c r="AB24" i="30"/>
  <c r="AB23" i="30"/>
  <c r="AB22" i="30"/>
  <c r="AB21" i="30"/>
  <c r="AB20" i="30"/>
  <c r="AB19" i="30"/>
  <c r="AB17" i="30"/>
  <c r="AB16" i="30"/>
  <c r="AB15" i="30"/>
  <c r="AB14" i="30"/>
  <c r="AB12" i="30"/>
  <c r="AB11" i="30"/>
  <c r="AI13" i="14"/>
  <c r="AI14" i="14" s="1"/>
  <c r="AI15" i="14" s="1"/>
  <c r="AI16" i="14" s="1"/>
  <c r="AI17" i="14" s="1"/>
  <c r="AI18" i="14" s="1"/>
  <c r="AI19" i="14" s="1"/>
  <c r="AI20" i="14" s="1"/>
  <c r="AI21" i="14" s="1"/>
  <c r="AI22" i="14" s="1"/>
  <c r="AI23" i="14" s="1"/>
  <c r="AI27" i="14" s="1"/>
  <c r="AI28" i="14" s="1"/>
  <c r="AI29" i="14" s="1"/>
  <c r="AK64" i="14"/>
  <c r="AK66" i="14"/>
  <c r="AK72" i="14"/>
  <c r="AK73" i="14"/>
  <c r="AK81" i="14"/>
  <c r="AK82" i="14"/>
  <c r="AK83" i="14"/>
  <c r="AK84" i="14"/>
  <c r="AK85" i="14"/>
  <c r="AK98" i="14"/>
  <c r="AK99" i="14"/>
  <c r="AK100" i="14"/>
  <c r="AK101" i="14"/>
  <c r="AK102" i="14"/>
  <c r="AK103" i="14"/>
  <c r="AK104" i="14"/>
  <c r="AK105" i="14"/>
  <c r="AK106" i="14"/>
  <c r="AK17" i="14"/>
  <c r="AK18" i="14"/>
  <c r="AP112" i="14"/>
  <c r="AK116" i="14"/>
  <c r="AK36" i="14"/>
  <c r="AK37" i="14"/>
  <c r="AK40" i="14"/>
  <c r="AK12" i="14"/>
  <c r="AK13" i="14"/>
  <c r="AK14" i="14"/>
  <c r="AK15" i="14"/>
  <c r="AK16" i="14"/>
  <c r="AK19" i="14"/>
  <c r="AK20" i="14"/>
  <c r="AK21" i="14"/>
  <c r="AK22" i="14"/>
  <c r="AK23" i="14"/>
  <c r="AK27" i="14"/>
  <c r="AK28" i="14"/>
  <c r="AK29" i="14"/>
  <c r="AK30" i="14"/>
  <c r="AK32" i="14"/>
  <c r="AK41" i="14"/>
  <c r="AK42" i="14"/>
  <c r="AK43" i="14"/>
  <c r="AK44" i="14"/>
  <c r="AK45" i="14"/>
  <c r="AK46" i="14"/>
  <c r="AK47" i="14"/>
  <c r="AK51" i="14"/>
  <c r="AK52" i="14"/>
  <c r="AK53" i="14"/>
  <c r="AK54" i="14"/>
  <c r="AK55" i="14"/>
  <c r="AK59" i="14"/>
  <c r="AK60" i="14"/>
  <c r="AK63" i="14"/>
  <c r="AK65" i="14"/>
  <c r="AK67" i="14"/>
  <c r="AK68" i="14"/>
  <c r="AK69" i="14"/>
  <c r="AK70" i="14"/>
  <c r="AK71" i="14"/>
  <c r="AK74" i="14"/>
  <c r="AK75" i="14"/>
  <c r="AK76" i="14"/>
  <c r="AK77" i="14"/>
  <c r="AK78" i="14"/>
  <c r="AK79" i="14"/>
  <c r="AK80" i="14"/>
  <c r="AK86" i="14"/>
  <c r="AK87" i="14"/>
  <c r="AK88" i="14"/>
  <c r="AK89" i="14"/>
  <c r="AK93" i="14"/>
  <c r="AK95" i="14"/>
  <c r="AK96" i="14"/>
  <c r="AK110" i="14"/>
  <c r="AK111" i="14"/>
  <c r="AK113" i="14"/>
  <c r="AK114" i="14"/>
  <c r="AK115" i="14"/>
  <c r="AK120" i="14"/>
  <c r="AK121" i="14"/>
  <c r="AK122" i="14"/>
  <c r="AK123" i="14"/>
  <c r="AK124" i="14"/>
  <c r="AK128" i="14"/>
  <c r="AK130" i="14"/>
  <c r="AK131" i="14"/>
  <c r="AK132" i="14"/>
  <c r="AP107" i="14"/>
  <c r="AP108" i="14"/>
  <c r="AP109" i="14"/>
  <c r="AM107" i="14"/>
  <c r="AM56" i="14"/>
  <c r="AM24" i="14"/>
  <c r="AM33" i="14"/>
  <c r="AM48" i="14"/>
  <c r="AM90" i="14"/>
  <c r="AM117" i="14"/>
  <c r="AM136" i="14" s="1"/>
  <c r="AM125" i="14"/>
  <c r="AM133" i="14"/>
  <c r="AB44" i="14"/>
  <c r="AB43" i="14"/>
  <c r="AB80" i="14"/>
  <c r="AB82" i="14"/>
  <c r="AB121" i="14"/>
  <c r="AB96" i="14"/>
  <c r="AB95" i="14"/>
  <c r="AB132" i="14"/>
  <c r="AB131" i="14"/>
  <c r="AB130" i="14"/>
  <c r="AA130" i="14"/>
  <c r="AB128" i="14"/>
  <c r="AA128" i="14"/>
  <c r="AB124" i="14"/>
  <c r="AB123" i="14"/>
  <c r="AB122" i="14"/>
  <c r="AB120" i="14"/>
  <c r="AB116" i="14"/>
  <c r="AB115" i="14"/>
  <c r="AB114" i="14"/>
  <c r="AB113" i="14"/>
  <c r="AB111" i="14"/>
  <c r="AB110" i="14"/>
  <c r="AB93" i="14"/>
  <c r="AB89" i="14"/>
  <c r="AB88" i="14"/>
  <c r="AB87" i="14"/>
  <c r="AB86" i="14"/>
  <c r="AB85" i="14"/>
  <c r="AB84" i="14"/>
  <c r="AB83" i="14"/>
  <c r="AB81" i="14"/>
  <c r="AB79" i="14"/>
  <c r="AB78" i="14"/>
  <c r="AB77" i="14"/>
  <c r="AB76" i="14"/>
  <c r="AB75" i="14"/>
  <c r="AB74" i="14"/>
  <c r="AB73" i="14"/>
  <c r="AB72" i="14"/>
  <c r="AB71" i="14"/>
  <c r="AB70" i="14"/>
  <c r="AB69" i="14"/>
  <c r="AB68" i="14"/>
  <c r="AB67" i="14"/>
  <c r="AB66" i="14"/>
  <c r="AB65" i="14"/>
  <c r="AB64" i="14"/>
  <c r="AB63" i="14"/>
  <c r="AB60" i="14"/>
  <c r="AB59" i="14"/>
  <c r="AB47" i="14"/>
  <c r="AA47" i="14"/>
  <c r="AB46" i="14"/>
  <c r="AB45" i="14"/>
  <c r="AB42" i="14"/>
  <c r="AB41" i="14"/>
  <c r="AB40" i="14"/>
  <c r="AB37" i="14"/>
  <c r="AB36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R48" i="30" l="1"/>
  <c r="AL136" i="14"/>
  <c r="AK135" i="14"/>
  <c r="AP82" i="14"/>
  <c r="AP88" i="14"/>
  <c r="AP59" i="14"/>
  <c r="AP69" i="14"/>
  <c r="AP89" i="14"/>
  <c r="AI30" i="14"/>
  <c r="AI36" i="14" s="1"/>
  <c r="AP78" i="14"/>
  <c r="AP13" i="14"/>
  <c r="AP114" i="14"/>
  <c r="AP113" i="14"/>
  <c r="AP85" i="14"/>
  <c r="AP116" i="14"/>
  <c r="AP43" i="14"/>
  <c r="AP110" i="14"/>
  <c r="AP73" i="14"/>
  <c r="AP86" i="14"/>
  <c r="AP21" i="14"/>
  <c r="AP32" i="14"/>
  <c r="AP67" i="14"/>
  <c r="AP74" i="14"/>
  <c r="AP23" i="14"/>
  <c r="AP17" i="14"/>
  <c r="AP70" i="14"/>
  <c r="AP28" i="14"/>
  <c r="AP80" i="14"/>
  <c r="AP63" i="14"/>
  <c r="AP60" i="14"/>
  <c r="AP77" i="14"/>
  <c r="AP76" i="14"/>
  <c r="AP72" i="14"/>
  <c r="AP66" i="14"/>
  <c r="AP64" i="14"/>
  <c r="AP79" i="14"/>
  <c r="AP19" i="14"/>
  <c r="AP18" i="14"/>
  <c r="AP16" i="14"/>
  <c r="AP12" i="14"/>
  <c r="S136" i="14" s="1"/>
  <c r="AP131" i="14"/>
  <c r="AP42" i="14"/>
  <c r="AP27" i="14"/>
  <c r="AP20" i="14"/>
  <c r="AP40" i="14"/>
  <c r="AP132" i="14"/>
  <c r="AP115" i="14"/>
  <c r="AP29" i="14"/>
  <c r="AP68" i="14"/>
  <c r="AP52" i="14"/>
  <c r="AP75" i="14"/>
  <c r="AP84" i="14"/>
  <c r="AP130" i="14"/>
  <c r="AP14" i="14"/>
  <c r="AJ117" i="14"/>
  <c r="AJ133" i="14"/>
  <c r="AP128" i="14"/>
  <c r="AP122" i="14"/>
  <c r="AP46" i="14"/>
  <c r="AP83" i="14"/>
  <c r="AP22" i="14"/>
  <c r="AP15" i="14"/>
  <c r="AP111" i="14"/>
  <c r="AP71" i="14"/>
  <c r="AP37" i="14"/>
  <c r="AP87" i="14"/>
  <c r="AP65" i="14"/>
  <c r="AP81" i="14"/>
  <c r="AP47" i="14"/>
  <c r="AP36" i="14"/>
  <c r="AP44" i="14"/>
  <c r="AP45" i="14"/>
  <c r="AP41" i="14"/>
  <c r="AP95" i="14"/>
  <c r="AP121" i="14"/>
  <c r="AP93" i="14"/>
  <c r="AJ107" i="14"/>
  <c r="AP100" i="14"/>
  <c r="AJ48" i="14"/>
  <c r="AP101" i="14"/>
  <c r="AP124" i="14"/>
  <c r="AP106" i="14"/>
  <c r="AP99" i="14"/>
  <c r="AP98" i="14"/>
  <c r="AP51" i="14"/>
  <c r="AJ56" i="14"/>
  <c r="AP104" i="14"/>
  <c r="AP120" i="14"/>
  <c r="AJ125" i="14"/>
  <c r="AP103" i="14"/>
  <c r="AP123" i="14"/>
  <c r="AP105" i="14"/>
  <c r="AP102" i="14"/>
  <c r="AP96" i="14"/>
  <c r="AP53" i="14"/>
  <c r="AJ90" i="14"/>
  <c r="AJ33" i="14"/>
  <c r="AJ24" i="14"/>
  <c r="AJ136" i="14" l="1"/>
  <c r="AI37" i="14"/>
  <c r="AI51" i="14" l="1"/>
  <c r="AI52" i="14" s="1"/>
  <c r="AI53" i="14" s="1"/>
  <c r="AI54" i="14" s="1"/>
  <c r="AI55" i="14" s="1"/>
  <c r="AI59" i="14" s="1"/>
  <c r="AI60" i="14" s="1"/>
  <c r="AI93" i="14" l="1"/>
  <c r="AI95" i="14" s="1"/>
  <c r="AI96" i="14" s="1"/>
  <c r="AI98" i="14" s="1"/>
  <c r="AI99" i="14" s="1"/>
  <c r="AI100" i="14" s="1"/>
  <c r="AI101" i="14" s="1"/>
  <c r="AI102" i="14" s="1"/>
  <c r="AI103" i="14" s="1"/>
  <c r="AI104" i="14" l="1"/>
  <c r="AI105" i="14" s="1"/>
  <c r="AI106" i="14" s="1"/>
  <c r="AI110" i="14" s="1"/>
  <c r="AI111" i="14" s="1"/>
  <c r="AI120" i="14" s="1"/>
  <c r="AI121" i="14" s="1"/>
  <c r="AI122" i="14" s="1"/>
  <c r="AI123" i="14" s="1"/>
  <c r="AI124" i="14" s="1"/>
  <c r="AI128" i="14" s="1"/>
  <c r="AI129" i="14" s="1"/>
  <c r="AI130" i="14" s="1"/>
  <c r="AI131" i="14" s="1"/>
  <c r="AI13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Raul Calin</author>
  </authors>
  <commentList>
    <comment ref="P2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If no distance, put "1"</t>
        </r>
      </text>
    </comment>
    <comment ref="P4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If you fill P44, please do not fill P43
</t>
        </r>
      </text>
    </comment>
    <comment ref="P4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If you fill P43, please do not fill P44</t>
        </r>
      </text>
    </comment>
    <comment ref="B9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For Juniors judge based on the following blocks: 
&gt;500 = E;
350-499=G;
200-350=N;
100-199=B,
0-99=P.
</t>
        </r>
      </text>
    </comment>
    <comment ref="P9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If no Domestic TV put "0"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Raul Calin</author>
  </authors>
  <commentList>
    <comment ref="B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Please specify the highlights and the points to improve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Raul Calin</author>
  </authors>
  <commentList>
    <comment ref="B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You can add any comments to give additional information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Raul Calin</author>
  </authors>
  <commentList>
    <comment ref="P28" authorId="0" shapeId="0" xr:uid="{A6922281-78F6-43C0-A696-3882F5EFFB05}">
      <text>
        <r>
          <rPr>
            <b/>
            <sz val="8"/>
            <color indexed="81"/>
            <rFont val="Tahoma"/>
            <family val="2"/>
          </rPr>
          <t>If no distance, put "1"</t>
        </r>
      </text>
    </comment>
    <comment ref="P43" authorId="0" shapeId="0" xr:uid="{75CAE4B3-00FA-490E-B5C0-C4070E9A1DA2}">
      <text>
        <r>
          <rPr>
            <b/>
            <sz val="8"/>
            <color indexed="81"/>
            <rFont val="Tahoma"/>
            <family val="2"/>
          </rPr>
          <t xml:space="preserve">If you fill P44, please do not fill P43
</t>
        </r>
      </text>
    </comment>
    <comment ref="P44" authorId="0" shapeId="0" xr:uid="{A9BCC018-5A2A-4DEB-8D99-A6D7E3AC3334}">
      <text>
        <r>
          <rPr>
            <b/>
            <sz val="8"/>
            <color indexed="81"/>
            <rFont val="Tahoma"/>
            <family val="2"/>
          </rPr>
          <t>If you fill P43, please do not fill P44</t>
        </r>
      </text>
    </comment>
    <comment ref="B93" authorId="0" shapeId="0" xr:uid="{0A0EC801-DC2D-4CE9-AFC4-EB5FE6F97ADC}">
      <text>
        <r>
          <rPr>
            <b/>
            <sz val="8"/>
            <color indexed="81"/>
            <rFont val="Tahoma"/>
            <family val="2"/>
          </rPr>
          <t xml:space="preserve">For Juniors judge based on the following blocks: 
&gt;500 = E;
350-499=G;
200-350=N;
100-199=B,
0-99=P.
</t>
        </r>
      </text>
    </comment>
    <comment ref="P98" authorId="0" shapeId="0" xr:uid="{C0EF2CAD-2E1E-49EB-BBEC-7AD1075547C1}">
      <text>
        <r>
          <rPr>
            <b/>
            <sz val="8"/>
            <color indexed="81"/>
            <rFont val="Tahoma"/>
            <family val="2"/>
          </rPr>
          <t>If no Domestic TV put "0"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Raul Calin</author>
  </authors>
  <commentList>
    <comment ref="P28" authorId="0" shapeId="0" xr:uid="{7BACF176-F116-4223-93FE-ECE9E406164D}">
      <text>
        <r>
          <rPr>
            <b/>
            <sz val="8"/>
            <color indexed="81"/>
            <rFont val="Tahoma"/>
            <family val="2"/>
          </rPr>
          <t>If no distance, put "1"</t>
        </r>
      </text>
    </comment>
    <comment ref="P43" authorId="0" shapeId="0" xr:uid="{B26D44E4-E344-475F-96AA-7FA34399CD44}">
      <text>
        <r>
          <rPr>
            <b/>
            <sz val="8"/>
            <color indexed="81"/>
            <rFont val="Tahoma"/>
            <family val="2"/>
          </rPr>
          <t xml:space="preserve">If you fill P44, please do not fill P43
</t>
        </r>
      </text>
    </comment>
    <comment ref="P44" authorId="0" shapeId="0" xr:uid="{12005CD3-E6C9-4224-A827-C8C59529710B}">
      <text>
        <r>
          <rPr>
            <b/>
            <sz val="8"/>
            <color indexed="81"/>
            <rFont val="Tahoma"/>
            <family val="2"/>
          </rPr>
          <t>If you fill P43, please do not fill P44</t>
        </r>
      </text>
    </comment>
    <comment ref="B93" authorId="0" shapeId="0" xr:uid="{5A338D2D-8F6C-4521-8431-2AC307B97A36}">
      <text>
        <r>
          <rPr>
            <b/>
            <sz val="8"/>
            <color indexed="81"/>
            <rFont val="Tahoma"/>
            <family val="2"/>
          </rPr>
          <t xml:space="preserve">For Juniors judge based on the following blocks: 
&gt;500 = E;
350-499=G;
200-350=N;
100-199=B,
0-99=P.
</t>
        </r>
      </text>
    </comment>
    <comment ref="P98" authorId="0" shapeId="0" xr:uid="{5444CFCF-3E35-4CDE-BE43-3E5C20F1A402}">
      <text>
        <r>
          <rPr>
            <b/>
            <sz val="8"/>
            <color indexed="81"/>
            <rFont val="Tahoma"/>
            <family val="2"/>
          </rPr>
          <t>If no Domestic TV put "0"</t>
        </r>
      </text>
    </comment>
  </commentList>
</comments>
</file>

<file path=xl/sharedStrings.xml><?xml version="1.0" encoding="utf-8"?>
<sst xmlns="http://schemas.openxmlformats.org/spreadsheetml/2006/main" count="918" uniqueCount="206">
  <si>
    <t>Quality of Internet Connection in hotel: free of charge or not</t>
  </si>
  <si>
    <t>Quality of Internet in the Gym for the players: free of charge or not</t>
  </si>
  <si>
    <t xml:space="preserve">Possibility for the players to eat in the venue? (Players Lounge, VIP Area,..) </t>
  </si>
  <si>
    <t>It is better to serve the meals at the venue due to distance?</t>
  </si>
  <si>
    <t>Air Conditioned (use only if affecting the game)</t>
  </si>
  <si>
    <t>DATES AND PLACE:</t>
  </si>
  <si>
    <t>Volunteers working on the field of play</t>
  </si>
  <si>
    <t>Flooring, Lighting, Temperature in the practice hall</t>
  </si>
  <si>
    <t>PRACTICE HALL</t>
  </si>
  <si>
    <t>CM on site:</t>
  </si>
  <si>
    <t>Similar conditions in the practice hall than in the playing venue?</t>
  </si>
  <si>
    <t>Medical Service in the venue</t>
  </si>
  <si>
    <t>Internal transportation (accommodation/venue) - Bus time schedule</t>
  </si>
  <si>
    <t>Promotion of the event from the Organizers</t>
  </si>
  <si>
    <t>Set-up of the main hall</t>
  </si>
  <si>
    <t>Set-up of the practice hall</t>
  </si>
  <si>
    <t>Set-up of the Racket control room</t>
  </si>
  <si>
    <t>Set-up of internet TV facilities</t>
  </si>
  <si>
    <t>Accreditation procedure in general</t>
  </si>
  <si>
    <t>Fast enough distribution of the main draws, groups and schedule after the draw</t>
  </si>
  <si>
    <t>Meals in the Hotel; Please vote the Quality</t>
  </si>
  <si>
    <t>Meals in the Hotel; Please vote the Quantity and Variability of the food</t>
  </si>
  <si>
    <t>Please fill in only one option</t>
  </si>
  <si>
    <t>Pigeon holes available also in the accommodation?</t>
  </si>
  <si>
    <t>Quality in the Hotel of the Room Service; 24 h Room Service or not</t>
  </si>
  <si>
    <t>Presentation of players and umpires (March in procedure)</t>
  </si>
  <si>
    <t>If not applicable cross yellow box</t>
  </si>
  <si>
    <t>General information at the accommodation (Backdrops, Info Boards)</t>
  </si>
  <si>
    <t>Pick-up procedure from the airport upon arrival (CM view for players)</t>
  </si>
  <si>
    <t>Transport procedure to the airport for departure (CM view for players)</t>
  </si>
  <si>
    <t>TOURNAMENT NAME:</t>
  </si>
  <si>
    <t>E</t>
  </si>
  <si>
    <t>G</t>
  </si>
  <si>
    <t>N</t>
  </si>
  <si>
    <t>B</t>
  </si>
  <si>
    <t>P</t>
  </si>
  <si>
    <r>
      <t>please mark with a cross (</t>
    </r>
    <r>
      <rPr>
        <b/>
        <i/>
        <sz val="9"/>
        <rFont val="Arial"/>
        <family val="2"/>
      </rPr>
      <t>x</t>
    </r>
    <r>
      <rPr>
        <i/>
        <sz val="9"/>
        <rFont val="Arial"/>
        <family val="2"/>
      </rPr>
      <t>)</t>
    </r>
  </si>
  <si>
    <t>Layout of the Main Hall</t>
  </si>
  <si>
    <t>Publication of the information "on-site" for players and coaches</t>
  </si>
  <si>
    <t>Lighting</t>
  </si>
  <si>
    <t>Flooring</t>
  </si>
  <si>
    <t>Nets</t>
  </si>
  <si>
    <t>Balls</t>
  </si>
  <si>
    <t>Temperature</t>
  </si>
  <si>
    <t>E-Mail communication with the Organizers</t>
  </si>
  <si>
    <t>TRANSPORTATION</t>
  </si>
  <si>
    <t>HOTEL</t>
  </si>
  <si>
    <t>MEALS</t>
  </si>
  <si>
    <t>Minutes</t>
  </si>
  <si>
    <t>PLAYING CONDITIONS</t>
  </si>
  <si>
    <t>Welcome desk in the lobby</t>
  </si>
  <si>
    <t>E = Excellent</t>
  </si>
  <si>
    <t>G = Good</t>
  </si>
  <si>
    <t>N = Normal</t>
  </si>
  <si>
    <t>B = Bad</t>
  </si>
  <si>
    <t>CENTRE COURT</t>
  </si>
  <si>
    <t>Net</t>
  </si>
  <si>
    <t>YES</t>
  </si>
  <si>
    <t>NO</t>
  </si>
  <si>
    <t>Size of the rooms</t>
  </si>
  <si>
    <t>Access for the players and coaches to the field of play</t>
  </si>
  <si>
    <t>Enough practise tables for the number of entries?</t>
  </si>
  <si>
    <t>Distance between practice hall and playing venue?</t>
  </si>
  <si>
    <t>Rest rooms for players</t>
  </si>
  <si>
    <t>Players seats to follow the matches</t>
  </si>
  <si>
    <t>Buses were running everyday on time?</t>
  </si>
  <si>
    <t>Players Lounge - possibility to get some fruits and drinks</t>
  </si>
  <si>
    <t>General communication with the Organizers</t>
  </si>
  <si>
    <t>Quality of the Hotels (***** category = E; * category = P)</t>
  </si>
  <si>
    <t xml:space="preserve">Umpires scheduling </t>
  </si>
  <si>
    <t>Referee (general opinion) detailled report will come on an extra sheet</t>
  </si>
  <si>
    <t>Referee/CM Cooperation</t>
  </si>
  <si>
    <t>Award Ceremony</t>
  </si>
  <si>
    <t>TV production</t>
  </si>
  <si>
    <t>Cooperation with HB</t>
  </si>
  <si>
    <t>VIP Lounge</t>
  </si>
  <si>
    <t>Internet connection in the venue</t>
  </si>
  <si>
    <t>Quality of entertainment</t>
  </si>
  <si>
    <t>Activities during the event</t>
  </si>
  <si>
    <t>Publication of the information "on-site" for spectators</t>
  </si>
  <si>
    <t>Distance accommodation/airport (please fill in the time)</t>
  </si>
  <si>
    <t>Meetings with all key persons on site</t>
  </si>
  <si>
    <t>BEFORE THE EVENT</t>
  </si>
  <si>
    <t xml:space="preserve">Schedule for having meals  </t>
  </si>
  <si>
    <t xml:space="preserve">Information in the Pigeon holes (frequency and accuracy) </t>
  </si>
  <si>
    <t>Quality of the Announcer in the venue</t>
  </si>
  <si>
    <t>Volunteers working for LIVE Scoring</t>
  </si>
  <si>
    <t>Volunteers entering results in the operating system</t>
  </si>
  <si>
    <t>Volunteers entering results online</t>
  </si>
  <si>
    <t>Draw performance (Set up of the Draw room, good for media and coaches)</t>
  </si>
  <si>
    <t>Distance accommodation/venue in minutes (walking)</t>
  </si>
  <si>
    <t>Distance accommodation/venue in minutes (by bus/car)</t>
  </si>
  <si>
    <t>x</t>
  </si>
  <si>
    <t>DATES (START/END):</t>
  </si>
  <si>
    <t>CM ON SITE</t>
  </si>
  <si>
    <t>Ability to communicate in English (speak)</t>
  </si>
  <si>
    <t>Ability to communicate in English (write)</t>
  </si>
  <si>
    <t>Cooperation with the CM</t>
  </si>
  <si>
    <t>Preparations and work done BEFORE arrival to the tournament</t>
  </si>
  <si>
    <t>Skills with the computers</t>
  </si>
  <si>
    <t>Other languages (please specify through the mother country code)</t>
  </si>
  <si>
    <t>Handling conflictive situations</t>
  </si>
  <si>
    <t>Disposition to work</t>
  </si>
  <si>
    <t>Supervise the Racket Control procedure (schedule, to inform the players)</t>
  </si>
  <si>
    <t>Authority</t>
  </si>
  <si>
    <t>Dressing</t>
  </si>
  <si>
    <t>Comments:</t>
  </si>
  <si>
    <t>OVERAL POINTS VALUE (for internal use only)</t>
  </si>
  <si>
    <t>Domestic TV broadcasting time</t>
  </si>
  <si>
    <t>Organizers Event page was created</t>
  </si>
  <si>
    <t>Local Press officer on site during the whole event</t>
  </si>
  <si>
    <t>Hours</t>
  </si>
  <si>
    <t>MARKETING/ MEDIA VALUES</t>
  </si>
  <si>
    <t>Any local/domestic Press Coverage of the event</t>
  </si>
  <si>
    <t>Any visible foms of promotion/advertising of the event seen around the city</t>
  </si>
  <si>
    <t>Was PR company used</t>
  </si>
  <si>
    <t>Was there any specific person or agency responsible for the Marketing supporting the event</t>
  </si>
  <si>
    <t>Participants</t>
  </si>
  <si>
    <t>Show Court was set up during the Finals (please evaluate the Playing Conditions)</t>
  </si>
  <si>
    <t>VENUE / EVENT / TV / itTV</t>
  </si>
  <si>
    <t>itTV Streaming</t>
  </si>
  <si>
    <t>Did the OC create their own logo for this Tournament</t>
  </si>
  <si>
    <t>Quotes for Ian Marshall</t>
  </si>
  <si>
    <t>Number of Participants at this event (All accreditated persons - except Media)</t>
  </si>
  <si>
    <t>Final Comments</t>
  </si>
  <si>
    <t>Selected photos</t>
  </si>
  <si>
    <t>REFEREE NAME:</t>
  </si>
  <si>
    <r>
      <t>E</t>
    </r>
    <r>
      <rPr>
        <i/>
        <sz val="8"/>
        <color indexed="12"/>
        <rFont val="Arial"/>
        <family val="2"/>
      </rPr>
      <t xml:space="preserve">xcellent, </t>
    </r>
    <r>
      <rPr>
        <sz val="10"/>
        <rFont val="Arial"/>
        <family val="2"/>
      </rPr>
      <t>G</t>
    </r>
    <r>
      <rPr>
        <i/>
        <sz val="8"/>
        <color indexed="12"/>
        <rFont val="Arial"/>
        <family val="2"/>
      </rPr>
      <t xml:space="preserve">ood, </t>
    </r>
    <r>
      <rPr>
        <sz val="10"/>
        <rFont val="Arial"/>
        <family val="2"/>
      </rPr>
      <t>N</t>
    </r>
    <r>
      <rPr>
        <i/>
        <sz val="8"/>
        <color indexed="12"/>
        <rFont val="Arial"/>
        <family val="2"/>
      </rPr>
      <t xml:space="preserve">ormal, </t>
    </r>
    <r>
      <rPr>
        <sz val="10"/>
        <rFont val="Arial"/>
        <family val="2"/>
      </rPr>
      <t>B</t>
    </r>
    <r>
      <rPr>
        <i/>
        <sz val="8"/>
        <color indexed="12"/>
        <rFont val="Arial"/>
        <family val="2"/>
      </rPr>
      <t xml:space="preserve">ad, </t>
    </r>
    <r>
      <rPr>
        <sz val="10"/>
        <rFont val="Arial"/>
        <family val="2"/>
      </rPr>
      <t>P</t>
    </r>
    <r>
      <rPr>
        <i/>
        <sz val="8"/>
        <color indexed="12"/>
        <rFont val="Arial"/>
        <family val="2"/>
      </rPr>
      <t>oor</t>
    </r>
  </si>
  <si>
    <t>Draws performance</t>
  </si>
  <si>
    <t>Interaction with the Umpires</t>
  </si>
  <si>
    <t>Interaction with the other Referees in the team</t>
  </si>
  <si>
    <t>Schedule of Umpires</t>
  </si>
  <si>
    <t>Allocation of qualified Umpires to the complicated matches</t>
  </si>
  <si>
    <t>Cooperation/Comprehension with TV and presentation needs</t>
  </si>
  <si>
    <t>Cooperation with Racket Controller</t>
  </si>
  <si>
    <t>Daily photo service for Ian Marshall (FTP)</t>
  </si>
  <si>
    <t>DVD's of finals produced and sent quickly to ITTF</t>
  </si>
  <si>
    <t xml:space="preserve">ITTF sponsors implementation </t>
  </si>
  <si>
    <r>
      <t xml:space="preserve">OVERALL POINTS VALUE </t>
    </r>
    <r>
      <rPr>
        <b/>
        <i/>
        <sz val="12"/>
        <color rgb="FF00B050"/>
        <rFont val="Arial"/>
        <family val="2"/>
      </rPr>
      <t>(maximum possible score is 100)</t>
    </r>
  </si>
  <si>
    <t>Lau Pub Taai "Joseph"</t>
  </si>
  <si>
    <t>to be returned to Pablo PEREZ (pperez@ittf.com) - for internal use only</t>
  </si>
  <si>
    <t>ITTF Competition Manager TER 2020 for Para Events</t>
  </si>
  <si>
    <t>World Para Circuit Events, ITTF Continental Para Events</t>
  </si>
  <si>
    <t>ITTF Competition Manager TER 2020</t>
  </si>
  <si>
    <t>To be submited from the CM to Pablo PEREZ in a confidential basis</t>
  </si>
  <si>
    <t>CM Report about the Referee 2020</t>
  </si>
  <si>
    <t>P = Poor or not implemented</t>
  </si>
  <si>
    <t>Did the OC find any local non table tennis and ITTF related sponsors</t>
  </si>
  <si>
    <t>Presence of wheelchair accessible toilets</t>
  </si>
  <si>
    <t>Presence of wheelchair accessible toilets in the lobby</t>
  </si>
  <si>
    <t>Tournaments</t>
  </si>
  <si>
    <t>Chile Para Open 2020</t>
  </si>
  <si>
    <t>Egypt Para Open 2020</t>
  </si>
  <si>
    <t>Polish Para Open 2020</t>
  </si>
  <si>
    <t>IWAS World Games 2020</t>
  </si>
  <si>
    <t>Costa Brava Spanish Para Open 2020</t>
  </si>
  <si>
    <t>China Para Open 2020</t>
  </si>
  <si>
    <t>Lignano Master Open 2020</t>
  </si>
  <si>
    <t>12th Al-Watani Championships 2020</t>
  </si>
  <si>
    <t>Paralympic Qualification Tournament</t>
  </si>
  <si>
    <t>Thermana Lasko Slovenia Open 2020</t>
  </si>
  <si>
    <t>Slovakia Para Open 2020</t>
  </si>
  <si>
    <t>Czech Para Open 2020</t>
  </si>
  <si>
    <t>Girona Spanish Para Open 2020</t>
  </si>
  <si>
    <t>US Para Open 2020</t>
  </si>
  <si>
    <t>Tokyo 2020 Paralympic Games</t>
  </si>
  <si>
    <t>Dutch Open Para 2020</t>
  </si>
  <si>
    <t>Indonesia Para Open 2020</t>
  </si>
  <si>
    <t>Copa Tango 2020</t>
  </si>
  <si>
    <t>Copa Costa Rica 2020</t>
  </si>
  <si>
    <t>Thailand Para Open 2020</t>
  </si>
  <si>
    <t>ID</t>
  </si>
  <si>
    <t>Santiago, Chile</t>
  </si>
  <si>
    <t>Alexandria, Egypt</t>
  </si>
  <si>
    <t>Wladyslawowo, Poland</t>
  </si>
  <si>
    <t>Nakhon Ratchasima, Thailand</t>
  </si>
  <si>
    <t>Platja d'Aro, Spain</t>
  </si>
  <si>
    <t>Amman, Jordan</t>
  </si>
  <si>
    <t>Laško, Slovenia</t>
  </si>
  <si>
    <t>Bratislava, Slovakia</t>
  </si>
  <si>
    <t>Ostrava, Czechia</t>
  </si>
  <si>
    <t>Girona, Spain</t>
  </si>
  <si>
    <t>Fort Worth, TX, USA</t>
  </si>
  <si>
    <t>Tokyo, Japan</t>
  </si>
  <si>
    <t>Stadskanaal, Netherlands</t>
  </si>
  <si>
    <t>Jakarta, Indonesia</t>
  </si>
  <si>
    <t>Buenos Aires, Argentina</t>
  </si>
  <si>
    <t>Start</t>
  </si>
  <si>
    <t>End</t>
  </si>
  <si>
    <t>Place</t>
  </si>
  <si>
    <t>Where</t>
  </si>
  <si>
    <t>Lignano Sabbiadoro, Italy</t>
  </si>
  <si>
    <t>San José, Costa Rica</t>
  </si>
  <si>
    <t>Pattaya, Thailand</t>
  </si>
  <si>
    <t>Hangzhou, China</t>
  </si>
  <si>
    <r>
      <t xml:space="preserve">Spectators attendance on Saturday </t>
    </r>
    <r>
      <rPr>
        <b/>
        <sz val="8"/>
        <color indexed="10"/>
        <rFont val="Arial"/>
        <family val="2"/>
      </rPr>
      <t>or</t>
    </r>
    <r>
      <rPr>
        <sz val="8"/>
        <rFont val="Arial"/>
        <family val="2"/>
      </rPr>
      <t xml:space="preserve"> Sunday: &gt;500 = </t>
    </r>
    <r>
      <rPr>
        <b/>
        <sz val="8"/>
        <color indexed="10"/>
        <rFont val="Arial"/>
        <family val="2"/>
      </rPr>
      <t>E</t>
    </r>
    <r>
      <rPr>
        <sz val="8"/>
        <rFont val="Arial"/>
        <family val="2"/>
      </rPr>
      <t>;</t>
    </r>
  </si>
  <si>
    <r>
      <t xml:space="preserve">350-499 = </t>
    </r>
    <r>
      <rPr>
        <b/>
        <sz val="8"/>
        <color indexed="10"/>
        <rFont val="Arial"/>
        <family val="2"/>
      </rPr>
      <t>G</t>
    </r>
    <r>
      <rPr>
        <sz val="8"/>
        <rFont val="Arial"/>
        <family val="2"/>
      </rPr>
      <t xml:space="preserve">; 200-349 = </t>
    </r>
    <r>
      <rPr>
        <b/>
        <sz val="8"/>
        <color indexed="10"/>
        <rFont val="Arial"/>
        <family val="2"/>
      </rPr>
      <t>N</t>
    </r>
    <r>
      <rPr>
        <sz val="8"/>
        <rFont val="Arial"/>
        <family val="2"/>
      </rPr>
      <t xml:space="preserve">; 100-199 = </t>
    </r>
    <r>
      <rPr>
        <b/>
        <sz val="8"/>
        <color indexed="10"/>
        <rFont val="Arial"/>
        <family val="2"/>
      </rPr>
      <t>B</t>
    </r>
    <r>
      <rPr>
        <sz val="8"/>
        <rFont val="Arial"/>
        <family val="2"/>
      </rPr>
      <t xml:space="preserve">; 0-99 = </t>
    </r>
    <r>
      <rPr>
        <b/>
        <sz val="8"/>
        <color indexed="10"/>
        <rFont val="Arial"/>
        <family val="2"/>
      </rPr>
      <t>P</t>
    </r>
    <r>
      <rPr>
        <sz val="8"/>
        <rFont val="Arial"/>
        <family val="2"/>
      </rPr>
      <t>)</t>
    </r>
  </si>
  <si>
    <r>
      <t>Venue seats / number of spectators in percentage (</t>
    </r>
    <r>
      <rPr>
        <sz val="8"/>
        <color rgb="FFFF0000"/>
        <rFont val="Arial"/>
        <family val="2"/>
      </rPr>
      <t>100%</t>
    </r>
    <r>
      <rPr>
        <sz val="8"/>
        <rFont val="Arial"/>
        <family val="2"/>
      </rPr>
      <t xml:space="preserve"> full house = </t>
    </r>
    <r>
      <rPr>
        <b/>
        <sz val="8"/>
        <color rgb="FFFF0000"/>
        <rFont val="Arial"/>
        <family val="2"/>
      </rPr>
      <t>E</t>
    </r>
    <r>
      <rPr>
        <sz val="8"/>
        <rFont val="Arial"/>
        <family val="2"/>
      </rPr>
      <t xml:space="preserve">, </t>
    </r>
    <r>
      <rPr>
        <sz val="8"/>
        <color rgb="FF008000"/>
        <rFont val="Arial"/>
        <family val="2"/>
      </rPr>
      <t>80%</t>
    </r>
    <r>
      <rPr>
        <sz val="8"/>
        <rFont val="Arial"/>
        <family val="2"/>
      </rPr>
      <t xml:space="preserve"> = </t>
    </r>
    <r>
      <rPr>
        <b/>
        <sz val="8"/>
        <color rgb="FF008000"/>
        <rFont val="Arial"/>
        <family val="2"/>
      </rPr>
      <t>G</t>
    </r>
    <r>
      <rPr>
        <sz val="8"/>
        <rFont val="Arial"/>
        <family val="2"/>
      </rPr>
      <t xml:space="preserve">, </t>
    </r>
    <r>
      <rPr>
        <sz val="8"/>
        <color rgb="FF0000FF"/>
        <rFont val="Arial"/>
        <family val="2"/>
      </rPr>
      <t>60%</t>
    </r>
    <r>
      <rPr>
        <sz val="8"/>
        <rFont val="Arial"/>
        <family val="2"/>
      </rPr>
      <t xml:space="preserve"> = </t>
    </r>
    <r>
      <rPr>
        <b/>
        <sz val="8"/>
        <color rgb="FF0000FF"/>
        <rFont val="Arial"/>
        <family val="2"/>
      </rPr>
      <t>N</t>
    </r>
    <r>
      <rPr>
        <sz val="8"/>
        <rFont val="Arial"/>
        <family val="2"/>
      </rPr>
      <t xml:space="preserve">, </t>
    </r>
    <r>
      <rPr>
        <sz val="8"/>
        <color rgb="FF800000"/>
        <rFont val="Arial"/>
        <family val="2"/>
      </rPr>
      <t>40%</t>
    </r>
    <r>
      <rPr>
        <sz val="8"/>
        <rFont val="Arial"/>
        <family val="2"/>
      </rPr>
      <t xml:space="preserve"> =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800000"/>
        <rFont val="Arial"/>
        <family val="2"/>
      </rPr>
      <t>B</t>
    </r>
    <r>
      <rPr>
        <sz val="8"/>
        <rFont val="Arial"/>
        <family val="2"/>
      </rPr>
      <t xml:space="preserve">, </t>
    </r>
    <r>
      <rPr>
        <sz val="8"/>
        <color theme="6" tint="-0.499984740745262"/>
        <rFont val="Arial"/>
        <family val="2"/>
      </rPr>
      <t>20%</t>
    </r>
    <r>
      <rPr>
        <sz val="8"/>
        <rFont val="Arial"/>
        <family val="2"/>
      </rPr>
      <t xml:space="preserve"> = </t>
    </r>
    <r>
      <rPr>
        <b/>
        <sz val="8"/>
        <color theme="6" tint="-0.499984740745262"/>
        <rFont val="Arial"/>
        <family val="2"/>
      </rPr>
      <t>P</t>
    </r>
    <r>
      <rPr>
        <sz val="8"/>
        <rFont val="Arial"/>
        <family val="2"/>
      </rPr>
      <t>)</t>
    </r>
  </si>
  <si>
    <r>
      <t xml:space="preserve">Number of spectators during the whole tournament: &gt;1000 = </t>
    </r>
    <r>
      <rPr>
        <b/>
        <sz val="8"/>
        <color rgb="FFFF0000"/>
        <rFont val="Arial"/>
        <family val="2"/>
      </rPr>
      <t>E</t>
    </r>
    <r>
      <rPr>
        <sz val="8"/>
        <rFont val="Arial"/>
        <family val="2"/>
      </rPr>
      <t>; 999-700 =</t>
    </r>
    <r>
      <rPr>
        <b/>
        <sz val="8"/>
        <color rgb="FFFF0000"/>
        <rFont val="Arial"/>
        <family val="2"/>
      </rPr>
      <t xml:space="preserve"> G</t>
    </r>
    <r>
      <rPr>
        <sz val="8"/>
        <rFont val="Arial"/>
        <family val="2"/>
      </rPr>
      <t xml:space="preserve">; 699-500 = </t>
    </r>
    <r>
      <rPr>
        <b/>
        <sz val="8"/>
        <color rgb="FFFF0000"/>
        <rFont val="Arial"/>
        <family val="2"/>
      </rPr>
      <t>N</t>
    </r>
    <r>
      <rPr>
        <sz val="8"/>
        <rFont val="Arial"/>
        <family val="2"/>
      </rPr>
      <t xml:space="preserve">; 499-300 = </t>
    </r>
    <r>
      <rPr>
        <b/>
        <sz val="8"/>
        <color rgb="FFFF0000"/>
        <rFont val="Arial"/>
        <family val="2"/>
      </rPr>
      <t>B</t>
    </r>
    <r>
      <rPr>
        <sz val="8"/>
        <rFont val="Arial"/>
        <family val="2"/>
      </rPr>
      <t xml:space="preserve">; 299-0 = </t>
    </r>
    <r>
      <rPr>
        <b/>
        <sz val="8"/>
        <color rgb="FFFF0000"/>
        <rFont val="Arial"/>
        <family val="2"/>
      </rPr>
      <t>P</t>
    </r>
  </si>
  <si>
    <t>Accesibility for PMR (people with reduced mobility)</t>
  </si>
  <si>
    <t>Tables (evaluate also wheelchair accesibility of the tables)</t>
  </si>
  <si>
    <t>Wheelchair accesible tables?</t>
  </si>
  <si>
    <t>X</t>
  </si>
  <si>
    <t>Values</t>
  </si>
  <si>
    <t>Specific knowledge about Para table tennis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</si>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</sst>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6"/>
      <color indexed="12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b/>
      <sz val="11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8"/>
      <color indexed="10"/>
      <name val="Arial"/>
      <family val="2"/>
    </font>
    <font>
      <b/>
      <i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indexed="48"/>
      <name val="Arial"/>
      <family val="2"/>
    </font>
    <font>
      <b/>
      <i/>
      <sz val="9"/>
      <color indexed="48"/>
      <name val="Arial"/>
      <family val="2"/>
    </font>
    <font>
      <sz val="7"/>
      <color indexed="10"/>
      <name val="Arial"/>
      <family val="2"/>
    </font>
    <font>
      <b/>
      <sz val="8"/>
      <color indexed="81"/>
      <name val="Tahoma"/>
      <family val="2"/>
    </font>
    <font>
      <b/>
      <sz val="12"/>
      <color indexed="4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2"/>
      <color indexed="10"/>
      <name val="Arial"/>
      <family val="2"/>
    </font>
    <font>
      <b/>
      <sz val="10"/>
      <name val="Arial"/>
      <family val="2"/>
    </font>
    <font>
      <b/>
      <i/>
      <sz val="14"/>
      <color indexed="10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6"/>
      <color theme="0"/>
      <name val="Arial"/>
      <family val="2"/>
    </font>
    <font>
      <b/>
      <i/>
      <sz val="12"/>
      <color rgb="FFDD0806"/>
      <name val="Arial"/>
      <family val="2"/>
    </font>
    <font>
      <sz val="10"/>
      <color rgb="FFDD0806"/>
      <name val="Arial"/>
      <family val="2"/>
    </font>
    <font>
      <sz val="14"/>
      <color indexed="12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22"/>
      <name val="Arial"/>
      <family val="2"/>
    </font>
    <font>
      <b/>
      <sz val="16"/>
      <color rgb="FF00B050"/>
      <name val="Arial"/>
      <family val="2"/>
    </font>
    <font>
      <b/>
      <i/>
      <sz val="12"/>
      <color rgb="FF00B05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8000"/>
      <name val="Arial"/>
      <family val="2"/>
    </font>
    <font>
      <b/>
      <sz val="8"/>
      <color rgb="FF00800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800000"/>
      <name val="Arial"/>
      <family val="2"/>
    </font>
    <font>
      <b/>
      <sz val="8"/>
      <color rgb="FF800000"/>
      <name val="Arial"/>
      <family val="2"/>
    </font>
    <font>
      <sz val="8"/>
      <color theme="6" tint="-0.499984740745262"/>
      <name val="Arial"/>
      <family val="2"/>
    </font>
    <font>
      <b/>
      <sz val="8"/>
      <color theme="6" tint="-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F30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6">
    <xf numFmtId="0" fontId="0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/>
  </cellStyleXfs>
  <cellXfs count="232">
    <xf numFmtId="0" fontId="0" fillId="0" borderId="0" xfId="0"/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0" fillId="10" borderId="1" xfId="0" applyFont="1" applyFill="1" applyBorder="1" applyAlignment="1" applyProtection="1">
      <alignment horizontal="center" vertical="center"/>
      <protection locked="0"/>
    </xf>
    <xf numFmtId="0" fontId="0" fillId="12" borderId="0" xfId="0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13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0" fillId="12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vertical="center"/>
    </xf>
    <xf numFmtId="0" fontId="10" fillId="13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 wrapText="1"/>
    </xf>
    <xf numFmtId="0" fontId="36" fillId="8" borderId="0" xfId="0" applyFont="1" applyFill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4" fontId="36" fillId="0" borderId="0" xfId="0" applyNumberFormat="1" applyFont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</xf>
    <xf numFmtId="0" fontId="0" fillId="14" borderId="0" xfId="0" applyFill="1" applyAlignment="1" applyProtection="1">
      <alignment vertical="center"/>
    </xf>
    <xf numFmtId="0" fontId="10" fillId="14" borderId="0" xfId="0" applyFont="1" applyFill="1" applyAlignment="1" applyProtection="1">
      <alignment vertical="center"/>
    </xf>
    <xf numFmtId="0" fontId="0" fillId="14" borderId="0" xfId="0" applyFill="1" applyAlignment="1" applyProtection="1">
      <alignment horizontal="center" vertical="center"/>
    </xf>
    <xf numFmtId="0" fontId="0" fillId="14" borderId="0" xfId="0" applyFill="1" applyBorder="1" applyAlignment="1" applyProtection="1">
      <alignment horizontal="center" vertical="center"/>
    </xf>
    <xf numFmtId="0" fontId="42" fillId="0" borderId="0" xfId="65" applyAlignment="1">
      <alignment vertical="center"/>
    </xf>
    <xf numFmtId="0" fontId="9" fillId="0" borderId="0" xfId="65" applyFont="1" applyFill="1" applyBorder="1" applyAlignment="1">
      <alignment vertical="center"/>
    </xf>
    <xf numFmtId="0" fontId="42" fillId="0" borderId="0" xfId="65" applyFill="1" applyBorder="1" applyAlignment="1">
      <alignment vertical="center"/>
    </xf>
    <xf numFmtId="0" fontId="14" fillId="0" borderId="0" xfId="65" applyFont="1" applyFill="1" applyBorder="1" applyAlignment="1">
      <alignment horizontal="center" vertical="center"/>
    </xf>
    <xf numFmtId="0" fontId="17" fillId="0" borderId="0" xfId="65" applyFont="1" applyFill="1" applyBorder="1" applyAlignment="1">
      <alignment vertical="center"/>
    </xf>
    <xf numFmtId="0" fontId="42" fillId="0" borderId="0" xfId="65" applyAlignment="1">
      <alignment horizontal="center" vertical="center"/>
    </xf>
    <xf numFmtId="0" fontId="14" fillId="0" borderId="0" xfId="65" applyFont="1" applyAlignment="1">
      <alignment horizontal="center" vertical="center"/>
    </xf>
    <xf numFmtId="0" fontId="17" fillId="0" borderId="0" xfId="65" applyFont="1" applyAlignment="1">
      <alignment vertical="center"/>
    </xf>
    <xf numFmtId="0" fontId="42" fillId="0" borderId="7" xfId="65" applyBorder="1" applyAlignment="1">
      <alignment vertical="center"/>
    </xf>
    <xf numFmtId="0" fontId="14" fillId="0" borderId="7" xfId="65" applyFont="1" applyBorder="1" applyAlignment="1">
      <alignment horizontal="center" vertical="center"/>
    </xf>
    <xf numFmtId="0" fontId="17" fillId="0" borderId="7" xfId="65" applyFont="1" applyBorder="1" applyAlignment="1">
      <alignment vertical="center"/>
    </xf>
    <xf numFmtId="0" fontId="7" fillId="10" borderId="1" xfId="65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 shrinkToFit="1"/>
    </xf>
    <xf numFmtId="0" fontId="10" fillId="2" borderId="0" xfId="0" applyFont="1" applyFill="1" applyAlignment="1" applyProtection="1">
      <alignment horizontal="center" vertical="center"/>
    </xf>
    <xf numFmtId="0" fontId="37" fillId="8" borderId="0" xfId="0" applyFont="1" applyFill="1" applyAlignment="1" applyProtection="1">
      <alignment horizontal="center" vertical="center"/>
    </xf>
    <xf numFmtId="0" fontId="10" fillId="16" borderId="0" xfId="0" applyFont="1" applyFill="1" applyBorder="1" applyAlignment="1" applyProtection="1">
      <alignment horizontal="center" vertical="center"/>
    </xf>
    <xf numFmtId="0" fontId="10" fillId="16" borderId="0" xfId="0" applyFont="1" applyFill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0" fontId="3" fillId="9" borderId="0" xfId="0" applyFont="1" applyFill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vertical="center"/>
    </xf>
    <xf numFmtId="0" fontId="10" fillId="14" borderId="0" xfId="0" applyFont="1" applyFill="1" applyAlignment="1" applyProtection="1">
      <alignment horizontal="center" vertical="center"/>
    </xf>
    <xf numFmtId="0" fontId="10" fillId="14" borderId="0" xfId="0" applyFont="1" applyFill="1" applyBorder="1" applyAlignment="1" applyProtection="1">
      <alignment horizontal="center" vertical="center"/>
    </xf>
    <xf numFmtId="0" fontId="0" fillId="11" borderId="3" xfId="0" applyFill="1" applyBorder="1" applyAlignment="1" applyProtection="1">
      <alignment vertical="center"/>
    </xf>
    <xf numFmtId="0" fontId="14" fillId="5" borderId="3" xfId="0" applyFont="1" applyFill="1" applyBorder="1" applyAlignment="1" applyProtection="1">
      <alignment horizontal="center" vertical="center" shrinkToFit="1"/>
    </xf>
    <xf numFmtId="0" fontId="43" fillId="5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42" fillId="0" borderId="0" xfId="0" quotePrefix="1" applyFont="1" applyAlignment="1" applyProtection="1">
      <alignment vertical="center"/>
    </xf>
    <xf numFmtId="0" fontId="14" fillId="7" borderId="1" xfId="0" applyFont="1" applyFill="1" applyBorder="1" applyAlignment="1" applyProtection="1">
      <alignment horizontal="center" vertical="center" shrinkToFit="1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39" fillId="15" borderId="1" xfId="0" applyFont="1" applyFill="1" applyBorder="1" applyAlignment="1" applyProtection="1">
      <alignment horizontal="center" vertical="center" shrinkToFit="1"/>
      <protection locked="0"/>
    </xf>
    <xf numFmtId="0" fontId="42" fillId="0" borderId="0" xfId="65" applyFill="1" applyAlignment="1">
      <alignment vertical="center"/>
    </xf>
    <xf numFmtId="0" fontId="42" fillId="0" borderId="0" xfId="65" applyFill="1" applyAlignment="1">
      <alignment horizontal="center" vertical="center"/>
    </xf>
    <xf numFmtId="0" fontId="10" fillId="19" borderId="0" xfId="0" applyFont="1" applyFill="1" applyAlignment="1" applyProtection="1">
      <alignment horizontal="center" vertical="center"/>
    </xf>
    <xf numFmtId="0" fontId="0" fillId="20" borderId="0" xfId="0" applyFill="1" applyAlignment="1" applyProtection="1">
      <alignment vertical="center"/>
    </xf>
    <xf numFmtId="0" fontId="10" fillId="20" borderId="0" xfId="0" applyFont="1" applyFill="1" applyAlignment="1" applyProtection="1">
      <alignment vertical="center"/>
    </xf>
    <xf numFmtId="0" fontId="10" fillId="20" borderId="0" xfId="0" applyFont="1" applyFill="1" applyBorder="1" applyAlignment="1" applyProtection="1">
      <alignment vertical="center"/>
    </xf>
    <xf numFmtId="0" fontId="0" fillId="20" borderId="0" xfId="0" applyFill="1" applyBorder="1" applyAlignment="1" applyProtection="1">
      <alignment vertical="center"/>
    </xf>
    <xf numFmtId="0" fontId="14" fillId="20" borderId="0" xfId="0" applyFont="1" applyFill="1" applyAlignment="1" applyProtection="1">
      <alignment horizontal="center" vertical="center"/>
    </xf>
    <xf numFmtId="0" fontId="17" fillId="20" borderId="0" xfId="0" applyFont="1" applyFill="1" applyAlignment="1" applyProtection="1">
      <alignment vertical="center"/>
    </xf>
    <xf numFmtId="0" fontId="3" fillId="21" borderId="0" xfId="0" applyFont="1" applyFill="1" applyAlignment="1" applyProtection="1">
      <alignment horizontal="center" vertical="center"/>
    </xf>
    <xf numFmtId="0" fontId="3" fillId="21" borderId="0" xfId="0" applyFont="1" applyFill="1" applyBorder="1" applyAlignment="1" applyProtection="1">
      <alignment horizontal="center" vertical="center"/>
    </xf>
    <xf numFmtId="0" fontId="42" fillId="20" borderId="0" xfId="65" applyFill="1" applyAlignment="1">
      <alignment vertical="center"/>
    </xf>
    <xf numFmtId="0" fontId="42" fillId="20" borderId="0" xfId="65" applyFill="1" applyAlignment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4" fontId="0" fillId="0" borderId="0" xfId="0" applyNumberFormat="1"/>
    <xf numFmtId="0" fontId="31" fillId="0" borderId="0" xfId="0" applyFont="1"/>
    <xf numFmtId="0" fontId="42" fillId="0" borderId="0" xfId="0" applyFont="1"/>
    <xf numFmtId="0" fontId="42" fillId="3" borderId="0" xfId="65" applyFill="1" applyAlignment="1" applyProtection="1">
      <alignment vertical="center"/>
    </xf>
    <xf numFmtId="0" fontId="42" fillId="0" borderId="0" xfId="65" applyAlignment="1" applyProtection="1">
      <alignment vertical="center"/>
    </xf>
    <xf numFmtId="0" fontId="42" fillId="0" borderId="0" xfId="65" applyFill="1" applyBorder="1" applyAlignment="1" applyProtection="1">
      <alignment vertical="center"/>
    </xf>
    <xf numFmtId="0" fontId="31" fillId="0" borderId="0" xfId="65" applyFont="1" applyFill="1" applyBorder="1" applyAlignment="1" applyProtection="1">
      <alignment vertical="center"/>
    </xf>
    <xf numFmtId="0" fontId="42" fillId="0" borderId="0" xfId="65" applyFont="1" applyAlignment="1" applyProtection="1">
      <alignment horizontal="right" vertical="center"/>
    </xf>
    <xf numFmtId="0" fontId="44" fillId="10" borderId="1" xfId="65" applyFont="1" applyFill="1" applyBorder="1" applyAlignment="1" applyProtection="1">
      <alignment horizontal="center" vertical="center"/>
    </xf>
    <xf numFmtId="0" fontId="2" fillId="4" borderId="0" xfId="65" applyFont="1" applyFill="1" applyAlignment="1" applyProtection="1">
      <alignment horizontal="center" vertical="center"/>
    </xf>
    <xf numFmtId="0" fontId="42" fillId="0" borderId="0" xfId="65" applyFill="1" applyBorder="1" applyAlignment="1" applyProtection="1">
      <alignment horizontal="center" vertical="center"/>
    </xf>
    <xf numFmtId="0" fontId="42" fillId="2" borderId="0" xfId="65" applyFill="1" applyAlignment="1" applyProtection="1">
      <alignment vertical="center"/>
    </xf>
    <xf numFmtId="0" fontId="42" fillId="3" borderId="0" xfId="65" applyFill="1" applyBorder="1" applyAlignment="1" applyProtection="1">
      <alignment vertical="center"/>
    </xf>
    <xf numFmtId="0" fontId="42" fillId="0" borderId="0" xfId="65" applyBorder="1" applyAlignment="1" applyProtection="1">
      <alignment vertical="center"/>
    </xf>
    <xf numFmtId="0" fontId="2" fillId="17" borderId="0" xfId="65" applyFont="1" applyFill="1" applyAlignment="1" applyProtection="1">
      <alignment horizontal="center" vertical="center"/>
    </xf>
    <xf numFmtId="0" fontId="42" fillId="17" borderId="0" xfId="65" applyFill="1" applyBorder="1" applyAlignment="1" applyProtection="1">
      <alignment horizontal="center" vertical="center"/>
    </xf>
    <xf numFmtId="0" fontId="42" fillId="17" borderId="0" xfId="65" applyFill="1" applyAlignment="1" applyProtection="1">
      <alignment vertical="center"/>
    </xf>
    <xf numFmtId="0" fontId="2" fillId="4" borderId="0" xfId="65" applyFont="1" applyFill="1" applyBorder="1" applyAlignment="1" applyProtection="1">
      <alignment horizontal="center" vertical="center"/>
    </xf>
    <xf numFmtId="0" fontId="7" fillId="0" borderId="1" xfId="65" applyFont="1" applyFill="1" applyBorder="1" applyAlignment="1" applyProtection="1">
      <alignment horizontal="center" vertical="center"/>
    </xf>
    <xf numFmtId="0" fontId="2" fillId="4" borderId="0" xfId="65" applyFont="1" applyFill="1" applyBorder="1" applyAlignment="1" applyProtection="1">
      <alignment vertical="center"/>
    </xf>
    <xf numFmtId="0" fontId="5" fillId="7" borderId="0" xfId="65" applyFont="1" applyFill="1" applyBorder="1" applyAlignment="1" applyProtection="1">
      <alignment vertical="center"/>
    </xf>
    <xf numFmtId="0" fontId="42" fillId="7" borderId="0" xfId="65" applyFill="1" applyBorder="1" applyAlignment="1" applyProtection="1">
      <alignment vertical="center"/>
    </xf>
    <xf numFmtId="0" fontId="34" fillId="0" borderId="0" xfId="65" applyFont="1" applyFill="1" applyBorder="1" applyAlignment="1" applyProtection="1">
      <alignment vertical="center"/>
    </xf>
    <xf numFmtId="0" fontId="5" fillId="2" borderId="0" xfId="65" applyFont="1" applyFill="1" applyBorder="1" applyAlignment="1" applyProtection="1">
      <alignment vertical="center"/>
    </xf>
    <xf numFmtId="0" fontId="42" fillId="20" borderId="0" xfId="65" applyFill="1" applyAlignment="1" applyProtection="1">
      <alignment vertical="center"/>
    </xf>
    <xf numFmtId="0" fontId="9" fillId="0" borderId="0" xfId="65" applyFont="1" applyFill="1" applyBorder="1" applyAlignment="1" applyProtection="1">
      <alignment vertical="center"/>
    </xf>
    <xf numFmtId="0" fontId="14" fillId="0" borderId="0" xfId="65" applyFont="1" applyFill="1" applyBorder="1" applyAlignment="1" applyProtection="1">
      <alignment horizontal="center" vertical="center"/>
    </xf>
    <xf numFmtId="0" fontId="17" fillId="0" borderId="0" xfId="65" applyFont="1" applyFill="1" applyBorder="1" applyAlignment="1" applyProtection="1">
      <alignment vertical="center"/>
    </xf>
    <xf numFmtId="0" fontId="42" fillId="20" borderId="0" xfId="65" applyFill="1" applyAlignment="1" applyProtection="1">
      <alignment horizontal="center" vertical="center"/>
    </xf>
    <xf numFmtId="0" fontId="42" fillId="0" borderId="0" xfId="65" applyAlignment="1" applyProtection="1">
      <alignment horizontal="center" vertical="center"/>
    </xf>
    <xf numFmtId="0" fontId="14" fillId="0" borderId="0" xfId="65" applyFont="1" applyAlignment="1" applyProtection="1">
      <alignment horizontal="center" vertical="center"/>
    </xf>
    <xf numFmtId="0" fontId="17" fillId="0" borderId="0" xfId="65" applyFont="1" applyAlignment="1" applyProtection="1">
      <alignment vertical="center"/>
    </xf>
    <xf numFmtId="0" fontId="35" fillId="0" borderId="9" xfId="65" applyFont="1" applyFill="1" applyBorder="1" applyAlignment="1" applyProtection="1">
      <alignment vertical="top" wrapText="1"/>
    </xf>
    <xf numFmtId="0" fontId="35" fillId="0" borderId="6" xfId="65" applyFont="1" applyFill="1" applyBorder="1" applyAlignment="1" applyProtection="1">
      <alignment vertical="top" wrapText="1"/>
    </xf>
    <xf numFmtId="0" fontId="35" fillId="0" borderId="10" xfId="65" applyFont="1" applyFill="1" applyBorder="1" applyAlignment="1" applyProtection="1">
      <alignment vertical="top" wrapText="1"/>
    </xf>
    <xf numFmtId="0" fontId="35" fillId="0" borderId="15" xfId="65" applyFont="1" applyFill="1" applyBorder="1" applyAlignment="1" applyProtection="1">
      <alignment vertical="top" wrapText="1"/>
    </xf>
    <xf numFmtId="0" fontId="35" fillId="0" borderId="0" xfId="65" applyFont="1" applyFill="1" applyBorder="1" applyAlignment="1" applyProtection="1">
      <alignment vertical="top" wrapText="1"/>
    </xf>
    <xf numFmtId="0" fontId="35" fillId="0" borderId="16" xfId="65" applyFont="1" applyFill="1" applyBorder="1" applyAlignment="1" applyProtection="1">
      <alignment vertical="top" wrapText="1"/>
    </xf>
    <xf numFmtId="0" fontId="35" fillId="0" borderId="11" xfId="65" applyFont="1" applyFill="1" applyBorder="1" applyAlignment="1" applyProtection="1">
      <alignment vertical="top" wrapText="1"/>
    </xf>
    <xf numFmtId="0" fontId="35" fillId="0" borderId="7" xfId="65" applyFont="1" applyFill="1" applyBorder="1" applyAlignment="1" applyProtection="1">
      <alignment vertical="top" wrapText="1"/>
    </xf>
    <xf numFmtId="0" fontId="35" fillId="0" borderId="12" xfId="65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vertical="center" wrapText="1"/>
    </xf>
    <xf numFmtId="0" fontId="20" fillId="10" borderId="4" xfId="0" applyFont="1" applyFill="1" applyBorder="1" applyAlignment="1" applyProtection="1">
      <alignment horizontal="center" vertical="center"/>
      <protection locked="0"/>
    </xf>
    <xf numFmtId="0" fontId="20" fillId="10" borderId="5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 shrinkToFit="1"/>
    </xf>
    <xf numFmtId="0" fontId="1" fillId="0" borderId="8" xfId="0" applyFont="1" applyBorder="1" applyAlignment="1" applyProtection="1">
      <alignment horizontal="left" vertical="center" shrinkToFit="1"/>
    </xf>
    <xf numFmtId="0" fontId="5" fillId="7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/>
    </xf>
    <xf numFmtId="0" fontId="14" fillId="5" borderId="4" xfId="0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vertical="center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22" fillId="7" borderId="9" xfId="0" applyFont="1" applyFill="1" applyBorder="1" applyAlignment="1" applyProtection="1">
      <alignment horizontal="center" vertical="center" wrapText="1"/>
    </xf>
    <xf numFmtId="0" fontId="22" fillId="7" borderId="6" xfId="0" applyFont="1" applyFill="1" applyBorder="1" applyAlignment="1" applyProtection="1">
      <alignment horizontal="center" vertical="center" wrapText="1"/>
    </xf>
    <xf numFmtId="0" fontId="22" fillId="7" borderId="10" xfId="0" applyFont="1" applyFill="1" applyBorder="1" applyAlignment="1" applyProtection="1">
      <alignment horizontal="center" vertical="center" wrapText="1"/>
    </xf>
    <xf numFmtId="0" fontId="22" fillId="7" borderId="11" xfId="0" applyFont="1" applyFill="1" applyBorder="1" applyAlignment="1" applyProtection="1">
      <alignment horizontal="center" vertical="center" wrapText="1"/>
    </xf>
    <xf numFmtId="0" fontId="22" fillId="7" borderId="7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 shrinkToFit="1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 shrinkToFit="1"/>
    </xf>
    <xf numFmtId="0" fontId="1" fillId="0" borderId="2" xfId="0" applyFont="1" applyFill="1" applyBorder="1" applyAlignment="1" applyProtection="1">
      <alignment horizontal="left" vertical="center" shrinkToFit="1"/>
    </xf>
    <xf numFmtId="0" fontId="21" fillId="6" borderId="13" xfId="0" applyFont="1" applyFill="1" applyBorder="1" applyAlignment="1" applyProtection="1">
      <alignment horizontal="center" vertical="center" shrinkToFit="1"/>
    </xf>
    <xf numFmtId="0" fontId="21" fillId="6" borderId="2" xfId="0" applyFont="1" applyFill="1" applyBorder="1" applyAlignment="1" applyProtection="1">
      <alignment horizontal="center" vertical="center" shrinkToFit="1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left" vertical="center" shrinkToFit="1"/>
    </xf>
    <xf numFmtId="0" fontId="1" fillId="0" borderId="10" xfId="0" applyFont="1" applyBorder="1" applyAlignment="1" applyProtection="1">
      <alignment horizontal="left" vertical="center" shrinkToFit="1"/>
    </xf>
    <xf numFmtId="0" fontId="41" fillId="7" borderId="0" xfId="0" applyFont="1" applyFill="1" applyBorder="1" applyAlignment="1" applyProtection="1">
      <alignment horizontal="center" vertical="center"/>
    </xf>
    <xf numFmtId="0" fontId="38" fillId="14" borderId="9" xfId="0" applyFont="1" applyFill="1" applyBorder="1" applyAlignment="1" applyProtection="1">
      <alignment horizontal="center" vertical="center" wrapText="1"/>
    </xf>
    <xf numFmtId="0" fontId="38" fillId="14" borderId="10" xfId="0" applyFont="1" applyFill="1" applyBorder="1" applyAlignment="1" applyProtection="1">
      <alignment horizontal="center" vertical="center" wrapText="1"/>
    </xf>
    <xf numFmtId="0" fontId="38" fillId="14" borderId="11" xfId="0" applyFont="1" applyFill="1" applyBorder="1" applyAlignment="1" applyProtection="1">
      <alignment horizontal="center" vertical="center" wrapText="1"/>
    </xf>
    <xf numFmtId="0" fontId="38" fillId="14" borderId="1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1" fontId="6" fillId="2" borderId="13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0" fontId="48" fillId="2" borderId="13" xfId="0" applyFont="1" applyFill="1" applyBorder="1" applyAlignment="1" applyProtection="1">
      <alignment horizontal="center" vertical="center"/>
    </xf>
    <xf numFmtId="0" fontId="48" fillId="2" borderId="8" xfId="0" applyFont="1" applyFill="1" applyBorder="1" applyAlignment="1" applyProtection="1">
      <alignment horizontal="center" vertical="center"/>
    </xf>
    <xf numFmtId="0" fontId="48" fillId="2" borderId="2" xfId="0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 wrapText="1"/>
    </xf>
    <xf numFmtId="0" fontId="5" fillId="7" borderId="0" xfId="65" applyFont="1" applyFill="1" applyBorder="1" applyAlignment="1" applyProtection="1">
      <alignment horizontal="center" vertical="center"/>
    </xf>
    <xf numFmtId="0" fontId="42" fillId="0" borderId="0" xfId="65" applyFill="1" applyBorder="1" applyAlignment="1" applyProtection="1">
      <alignment horizontal="center" vertical="center"/>
    </xf>
    <xf numFmtId="0" fontId="25" fillId="2" borderId="7" xfId="65" applyFont="1" applyFill="1" applyBorder="1" applyAlignment="1" applyProtection="1">
      <alignment horizontal="center" vertical="center" shrinkToFit="1"/>
    </xf>
    <xf numFmtId="0" fontId="13" fillId="0" borderId="0" xfId="65" applyFont="1" applyFill="1" applyBorder="1" applyAlignment="1" applyProtection="1">
      <alignment horizontal="center" vertical="center"/>
    </xf>
    <xf numFmtId="0" fontId="15" fillId="0" borderId="6" xfId="65" applyFont="1" applyFill="1" applyBorder="1" applyAlignment="1" applyProtection="1">
      <alignment horizontal="center" vertical="center" wrapText="1"/>
    </xf>
    <xf numFmtId="0" fontId="8" fillId="0" borderId="0" xfId="65" applyFont="1" applyBorder="1" applyAlignment="1" applyProtection="1">
      <alignment horizontal="center" vertical="center"/>
    </xf>
    <xf numFmtId="0" fontId="42" fillId="0" borderId="0" xfId="65" applyFont="1" applyFill="1" applyBorder="1" applyAlignment="1" applyProtection="1">
      <alignment horizontal="center" vertical="center"/>
    </xf>
    <xf numFmtId="0" fontId="5" fillId="7" borderId="0" xfId="65" applyFont="1" applyFill="1" applyBorder="1" applyAlignment="1">
      <alignment horizontal="center" vertical="center"/>
    </xf>
    <xf numFmtId="0" fontId="42" fillId="0" borderId="0" xfId="65" applyFill="1" applyBorder="1" applyAlignment="1">
      <alignment horizontal="center" vertical="center"/>
    </xf>
    <xf numFmtId="0" fontId="25" fillId="2" borderId="7" xfId="65" applyFont="1" applyFill="1" applyBorder="1" applyAlignment="1" applyProtection="1">
      <alignment horizontal="center" vertical="center" shrinkToFit="1"/>
      <protection locked="0"/>
    </xf>
    <xf numFmtId="0" fontId="13" fillId="0" borderId="0" xfId="65" applyFont="1" applyFill="1" applyBorder="1" applyAlignment="1">
      <alignment horizontal="center" vertical="center"/>
    </xf>
    <xf numFmtId="0" fontId="15" fillId="0" borderId="6" xfId="65" applyFont="1" applyFill="1" applyBorder="1" applyAlignment="1">
      <alignment horizontal="center" vertical="center" wrapText="1"/>
    </xf>
    <xf numFmtId="0" fontId="17" fillId="0" borderId="13" xfId="65" applyFont="1" applyFill="1" applyBorder="1" applyAlignment="1" applyProtection="1">
      <alignment horizontal="left" vertical="center"/>
    </xf>
    <xf numFmtId="0" fontId="17" fillId="0" borderId="8" xfId="65" applyFont="1" applyFill="1" applyBorder="1" applyAlignment="1" applyProtection="1">
      <alignment horizontal="left" vertical="center"/>
    </xf>
    <xf numFmtId="0" fontId="17" fillId="0" borderId="2" xfId="65" applyFont="1" applyFill="1" applyBorder="1" applyAlignment="1" applyProtection="1">
      <alignment horizontal="left" vertical="center"/>
    </xf>
    <xf numFmtId="164" fontId="6" fillId="2" borderId="0" xfId="65" applyNumberFormat="1" applyFont="1" applyFill="1" applyAlignment="1" applyProtection="1">
      <alignment horizontal="right" vertical="center"/>
    </xf>
    <xf numFmtId="0" fontId="42" fillId="0" borderId="13" xfId="65" applyFill="1" applyBorder="1" applyAlignment="1" applyProtection="1">
      <alignment horizontal="left" vertical="center"/>
    </xf>
    <xf numFmtId="0" fontId="42" fillId="0" borderId="8" xfId="65" applyFill="1" applyBorder="1" applyAlignment="1" applyProtection="1">
      <alignment horizontal="left" vertical="center"/>
    </xf>
    <xf numFmtId="0" fontId="42" fillId="0" borderId="2" xfId="65" applyFill="1" applyBorder="1" applyAlignment="1" applyProtection="1">
      <alignment horizontal="left" vertical="center"/>
    </xf>
    <xf numFmtId="0" fontId="42" fillId="0" borderId="13" xfId="65" applyFont="1" applyFill="1" applyBorder="1" applyAlignment="1" applyProtection="1">
      <alignment horizontal="left" vertical="center"/>
    </xf>
    <xf numFmtId="0" fontId="42" fillId="0" borderId="8" xfId="65" applyFont="1" applyFill="1" applyBorder="1" applyAlignment="1" applyProtection="1">
      <alignment horizontal="left" vertical="center"/>
    </xf>
    <xf numFmtId="0" fontId="42" fillId="0" borderId="2" xfId="65" applyFont="1" applyFill="1" applyBorder="1" applyAlignment="1" applyProtection="1">
      <alignment horizontal="left" vertical="center"/>
    </xf>
    <xf numFmtId="0" fontId="47" fillId="18" borderId="0" xfId="65" applyFont="1" applyFill="1" applyBorder="1" applyAlignment="1" applyProtection="1">
      <alignment horizontal="center" vertical="center"/>
    </xf>
    <xf numFmtId="0" fontId="30" fillId="0" borderId="14" xfId="65" applyFont="1" applyBorder="1" applyAlignment="1" applyProtection="1">
      <alignment horizontal="center" vertical="center"/>
    </xf>
    <xf numFmtId="0" fontId="31" fillId="10" borderId="7" xfId="65" applyFont="1" applyFill="1" applyBorder="1" applyAlignment="1" applyProtection="1">
      <alignment horizontal="center" vertical="center"/>
    </xf>
    <xf numFmtId="0" fontId="31" fillId="10" borderId="8" xfId="65" applyFont="1" applyFill="1" applyBorder="1" applyAlignment="1" applyProtection="1">
      <alignment horizontal="center" vertical="center"/>
    </xf>
    <xf numFmtId="0" fontId="32" fillId="10" borderId="8" xfId="65" applyFont="1" applyFill="1" applyBorder="1" applyAlignment="1" applyProtection="1">
      <alignment horizontal="center" vertical="center"/>
      <protection locked="0"/>
    </xf>
    <xf numFmtId="0" fontId="3" fillId="0" borderId="7" xfId="65" applyFont="1" applyFill="1" applyBorder="1" applyAlignment="1" applyProtection="1">
      <alignment horizontal="center" vertical="center"/>
    </xf>
  </cellXfs>
  <cellStyles count="6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2" xfId="65" xr:uid="{00000000-0005-0000-0000-000041000000}"/>
  </cellStyles>
  <dxfs count="0"/>
  <tableStyles count="0" defaultTableStyle="TableStyleMedium9" defaultPivotStyle="PivotStyleMedium4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B5B3F7D-7882-4233-9290-4A6E5F957EAE}" type="doc">
      <dgm:prSet loTypeId="urn:microsoft.com/office/officeart/2005/8/layout/pList1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A19FBCC-06C4-4339-9691-E08851586952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68AFE4E7-081D-4A20-935D-CF79732771ED}" type="parTrans" cxnId="{FAB4D3CA-163A-4A59-96D1-2BA13660BB54}">
      <dgm:prSet/>
      <dgm:spPr/>
      <dgm:t>
        <a:bodyPr/>
        <a:lstStyle/>
        <a:p>
          <a:endParaRPr lang="en-US"/>
        </a:p>
      </dgm:t>
    </dgm:pt>
    <dgm:pt modelId="{FD735FB8-B21A-4137-9E7B-49D42451C677}" type="sibTrans" cxnId="{FAB4D3CA-163A-4A59-96D1-2BA13660BB54}">
      <dgm:prSet/>
      <dgm:spPr/>
      <dgm:t>
        <a:bodyPr/>
        <a:lstStyle/>
        <a:p>
          <a:endParaRPr lang="en-US"/>
        </a:p>
      </dgm:t>
    </dgm:pt>
    <dgm:pt modelId="{0771EE85-8148-42D4-8202-159119CD5FB1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09A4AE6-7577-44E7-9092-B430CBAF96D3}" type="parTrans" cxnId="{D3BA8A3A-82E4-4B8C-BA47-A4553647A117}">
      <dgm:prSet/>
      <dgm:spPr/>
      <dgm:t>
        <a:bodyPr/>
        <a:lstStyle/>
        <a:p>
          <a:endParaRPr lang="en-US"/>
        </a:p>
      </dgm:t>
    </dgm:pt>
    <dgm:pt modelId="{9592942B-F249-4F80-829D-1996E99657F4}" type="sibTrans" cxnId="{D3BA8A3A-82E4-4B8C-BA47-A4553647A117}">
      <dgm:prSet/>
      <dgm:spPr/>
      <dgm:t>
        <a:bodyPr/>
        <a:lstStyle/>
        <a:p>
          <a:endParaRPr lang="en-US"/>
        </a:p>
      </dgm:t>
    </dgm:pt>
    <dgm:pt modelId="{8D82B950-9F39-4632-BA83-B0BBB944E5B7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59D53A6D-E85D-49C3-9444-D0B4F3E768D8}" type="parTrans" cxnId="{6DBBDBD1-D22C-490F-9E63-516F8B9A6BA0}">
      <dgm:prSet/>
      <dgm:spPr/>
      <dgm:t>
        <a:bodyPr/>
        <a:lstStyle/>
        <a:p>
          <a:endParaRPr lang="en-US"/>
        </a:p>
      </dgm:t>
    </dgm:pt>
    <dgm:pt modelId="{63339CF0-07FA-41BF-9F72-69896ED3B07C}" type="sibTrans" cxnId="{6DBBDBD1-D22C-490F-9E63-516F8B9A6BA0}">
      <dgm:prSet/>
      <dgm:spPr/>
      <dgm:t>
        <a:bodyPr/>
        <a:lstStyle/>
        <a:p>
          <a:endParaRPr lang="en-US"/>
        </a:p>
      </dgm:t>
    </dgm:pt>
    <dgm:pt modelId="{E3362161-586A-41FC-BA81-8F59962B0DF4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137955E-1194-448A-88EF-9A052F67BA6F}" type="parTrans" cxnId="{03C7EB6E-6711-4D0A-91A2-32B3F1D0621B}">
      <dgm:prSet/>
      <dgm:spPr/>
      <dgm:t>
        <a:bodyPr/>
        <a:lstStyle/>
        <a:p>
          <a:endParaRPr lang="en-US"/>
        </a:p>
      </dgm:t>
    </dgm:pt>
    <dgm:pt modelId="{64AE1B50-CBEE-48DD-9AFA-8F850A126F30}" type="sibTrans" cxnId="{03C7EB6E-6711-4D0A-91A2-32B3F1D0621B}">
      <dgm:prSet/>
      <dgm:spPr/>
      <dgm:t>
        <a:bodyPr/>
        <a:lstStyle/>
        <a:p>
          <a:endParaRPr lang="en-US"/>
        </a:p>
      </dgm:t>
    </dgm:pt>
    <dgm:pt modelId="{EEF4B489-ADDD-4350-A71A-CFBCDB13C5CC}" type="pres">
      <dgm:prSet presAssocID="{2B5B3F7D-7882-4233-9290-4A6E5F957EAE}" presName="Name0" presStyleCnt="0">
        <dgm:presLayoutVars>
          <dgm:dir/>
          <dgm:resizeHandles val="exact"/>
        </dgm:presLayoutVars>
      </dgm:prSet>
      <dgm:spPr/>
    </dgm:pt>
    <dgm:pt modelId="{F7EC2315-6C01-4BD0-A656-0A4F1D095B7F}" type="pres">
      <dgm:prSet presAssocID="{FA19FBCC-06C4-4339-9691-E08851586952}" presName="compNode" presStyleCnt="0"/>
      <dgm:spPr/>
    </dgm:pt>
    <dgm:pt modelId="{993ECA4F-0651-4612-A992-047D6ED0D35B}" type="pres">
      <dgm:prSet presAssocID="{FA19FBCC-06C4-4339-9691-E08851586952}" presName="pictRect" presStyleLbl="node1" presStyleIdx="0" presStyleCnt="4" custScaleX="110598" custScaleY="148758" custLinFactNeighborX="2401" custLinFactNeighborY="-19747"/>
      <dgm:spPr/>
    </dgm:pt>
    <dgm:pt modelId="{4A927B44-DA28-4C73-B164-2E2FC95600BB}" type="pres">
      <dgm:prSet presAssocID="{FA19FBCC-06C4-4339-9691-E08851586952}" presName="textRect" presStyleLbl="revTx" presStyleIdx="0" presStyleCnt="4" custScaleY="38609">
        <dgm:presLayoutVars>
          <dgm:bulletEnabled val="1"/>
        </dgm:presLayoutVars>
      </dgm:prSet>
      <dgm:spPr/>
    </dgm:pt>
    <dgm:pt modelId="{4790F35F-E1A4-481C-ABBB-A85536A32CBA}" type="pres">
      <dgm:prSet presAssocID="{FD735FB8-B21A-4137-9E7B-49D42451C677}" presName="sibTrans" presStyleLbl="sibTrans2D1" presStyleIdx="0" presStyleCnt="0"/>
      <dgm:spPr/>
    </dgm:pt>
    <dgm:pt modelId="{29EEF1B7-0E2D-4E86-962E-2892C4C7543F}" type="pres">
      <dgm:prSet presAssocID="{0771EE85-8148-42D4-8202-159119CD5FB1}" presName="compNode" presStyleCnt="0"/>
      <dgm:spPr/>
    </dgm:pt>
    <dgm:pt modelId="{123C9971-70EC-4574-AC34-38F22B1103DA}" type="pres">
      <dgm:prSet presAssocID="{0771EE85-8148-42D4-8202-159119CD5FB1}" presName="pictRect" presStyleLbl="node1" presStyleIdx="1" presStyleCnt="4" custScaleY="146727" custLinFactNeighborX="-1600" custLinFactNeighborY="-20325"/>
      <dgm:spPr/>
    </dgm:pt>
    <dgm:pt modelId="{1457E694-E8DE-4065-85A7-2797479C7C0D}" type="pres">
      <dgm:prSet presAssocID="{0771EE85-8148-42D4-8202-159119CD5FB1}" presName="textRect" presStyleLbl="revTx" presStyleIdx="1" presStyleCnt="4" custScaleY="36450" custLinFactNeighborX="-478">
        <dgm:presLayoutVars>
          <dgm:bulletEnabled val="1"/>
        </dgm:presLayoutVars>
      </dgm:prSet>
      <dgm:spPr/>
    </dgm:pt>
    <dgm:pt modelId="{59356029-57E4-4DE3-93E7-DBC56C5E4823}" type="pres">
      <dgm:prSet presAssocID="{9592942B-F249-4F80-829D-1996E99657F4}" presName="sibTrans" presStyleLbl="sibTrans2D1" presStyleIdx="0" presStyleCnt="0"/>
      <dgm:spPr/>
    </dgm:pt>
    <dgm:pt modelId="{E024CDF8-E60E-415C-91CB-4EF3E76D494B}" type="pres">
      <dgm:prSet presAssocID="{8D82B950-9F39-4632-BA83-B0BBB944E5B7}" presName="compNode" presStyleCnt="0"/>
      <dgm:spPr/>
    </dgm:pt>
    <dgm:pt modelId="{282BF444-F5EB-4DD9-96DA-AFFB0ED73038}" type="pres">
      <dgm:prSet presAssocID="{8D82B950-9F39-4632-BA83-B0BBB944E5B7}" presName="pictRect" presStyleLbl="node1" presStyleIdx="2" presStyleCnt="4" custScaleX="109592" custLinFactNeighborX="1393"/>
      <dgm:spPr/>
    </dgm:pt>
    <dgm:pt modelId="{B72DB2EB-63BF-4293-B242-FD13DF6FA875}" type="pres">
      <dgm:prSet presAssocID="{8D82B950-9F39-4632-BA83-B0BBB944E5B7}" presName="textRect" presStyleLbl="revTx" presStyleIdx="2" presStyleCnt="4" custScaleY="41577" custLinFactNeighborX="-68" custLinFactNeighborY="4313">
        <dgm:presLayoutVars>
          <dgm:bulletEnabled val="1"/>
        </dgm:presLayoutVars>
      </dgm:prSet>
      <dgm:spPr/>
    </dgm:pt>
    <dgm:pt modelId="{37E97381-DE24-4261-8B10-92AE36B1B6B5}" type="pres">
      <dgm:prSet presAssocID="{63339CF0-07FA-41BF-9F72-69896ED3B07C}" presName="sibTrans" presStyleLbl="sibTrans2D1" presStyleIdx="0" presStyleCnt="0"/>
      <dgm:spPr/>
    </dgm:pt>
    <dgm:pt modelId="{1A25ADB0-5B5E-4B49-9F5D-BD00DF974D7A}" type="pres">
      <dgm:prSet presAssocID="{E3362161-586A-41FC-BA81-8F59962B0DF4}" presName="compNode" presStyleCnt="0"/>
      <dgm:spPr/>
    </dgm:pt>
    <dgm:pt modelId="{E34F8259-3E1D-4309-8EC5-2EBA620B9B4B}" type="pres">
      <dgm:prSet presAssocID="{E3362161-586A-41FC-BA81-8F59962B0DF4}" presName="pictRect" presStyleLbl="node1" presStyleIdx="3" presStyleCnt="4"/>
      <dgm:spPr/>
    </dgm:pt>
    <dgm:pt modelId="{D3763B6E-2ED1-4463-BC22-B43198A03358}" type="pres">
      <dgm:prSet presAssocID="{E3362161-586A-41FC-BA81-8F59962B0DF4}" presName="textRect" presStyleLbl="revTx" presStyleIdx="3" presStyleCnt="4" custScaleY="40326" custLinFactNeighborY="3864">
        <dgm:presLayoutVars>
          <dgm:bulletEnabled val="1"/>
        </dgm:presLayoutVars>
      </dgm:prSet>
      <dgm:spPr/>
    </dgm:pt>
  </dgm:ptLst>
  <dgm:cxnLst>
    <dgm:cxn modelId="{AD8D221E-762B-45D7-9CD5-9D5874DB5A30}" type="presOf" srcId="{63339CF0-07FA-41BF-9F72-69896ED3B07C}" destId="{37E97381-DE24-4261-8B10-92AE36B1B6B5}" srcOrd="0" destOrd="0" presId="urn:microsoft.com/office/officeart/2005/8/layout/pList1"/>
    <dgm:cxn modelId="{D3BA8A3A-82E4-4B8C-BA47-A4553647A117}" srcId="{2B5B3F7D-7882-4233-9290-4A6E5F957EAE}" destId="{0771EE85-8148-42D4-8202-159119CD5FB1}" srcOrd="1" destOrd="0" parTransId="{909A4AE6-7577-44E7-9092-B430CBAF96D3}" sibTransId="{9592942B-F249-4F80-829D-1996E99657F4}"/>
    <dgm:cxn modelId="{5716453F-D75D-4623-8E3C-A33A639F4FEA}" type="presOf" srcId="{E3362161-586A-41FC-BA81-8F59962B0DF4}" destId="{D3763B6E-2ED1-4463-BC22-B43198A03358}" srcOrd="0" destOrd="0" presId="urn:microsoft.com/office/officeart/2005/8/layout/pList1"/>
    <dgm:cxn modelId="{03C7EB6E-6711-4D0A-91A2-32B3F1D0621B}" srcId="{2B5B3F7D-7882-4233-9290-4A6E5F957EAE}" destId="{E3362161-586A-41FC-BA81-8F59962B0DF4}" srcOrd="3" destOrd="0" parTransId="{9137955E-1194-448A-88EF-9A052F67BA6F}" sibTransId="{64AE1B50-CBEE-48DD-9AFA-8F850A126F30}"/>
    <dgm:cxn modelId="{F165F051-9117-496F-8F8C-03770BE48DD4}" type="presOf" srcId="{9592942B-F249-4F80-829D-1996E99657F4}" destId="{59356029-57E4-4DE3-93E7-DBC56C5E4823}" srcOrd="0" destOrd="0" presId="urn:microsoft.com/office/officeart/2005/8/layout/pList1"/>
    <dgm:cxn modelId="{C793F18B-A9A1-40B4-BFBD-3B9E47BCFB26}" type="presOf" srcId="{8D82B950-9F39-4632-BA83-B0BBB944E5B7}" destId="{B72DB2EB-63BF-4293-B242-FD13DF6FA875}" srcOrd="0" destOrd="0" presId="urn:microsoft.com/office/officeart/2005/8/layout/pList1"/>
    <dgm:cxn modelId="{D2A35B9E-6D7E-453D-9541-52243E22BD97}" type="presOf" srcId="{FA19FBCC-06C4-4339-9691-E08851586952}" destId="{4A927B44-DA28-4C73-B164-2E2FC95600BB}" srcOrd="0" destOrd="0" presId="urn:microsoft.com/office/officeart/2005/8/layout/pList1"/>
    <dgm:cxn modelId="{FAB4D3CA-163A-4A59-96D1-2BA13660BB54}" srcId="{2B5B3F7D-7882-4233-9290-4A6E5F957EAE}" destId="{FA19FBCC-06C4-4339-9691-E08851586952}" srcOrd="0" destOrd="0" parTransId="{68AFE4E7-081D-4A20-935D-CF79732771ED}" sibTransId="{FD735FB8-B21A-4137-9E7B-49D42451C677}"/>
    <dgm:cxn modelId="{6DBBDBD1-D22C-490F-9E63-516F8B9A6BA0}" srcId="{2B5B3F7D-7882-4233-9290-4A6E5F957EAE}" destId="{8D82B950-9F39-4632-BA83-B0BBB944E5B7}" srcOrd="2" destOrd="0" parTransId="{59D53A6D-E85D-49C3-9444-D0B4F3E768D8}" sibTransId="{63339CF0-07FA-41BF-9F72-69896ED3B07C}"/>
    <dgm:cxn modelId="{06913ED3-1C01-4475-B32E-B8EBE4D7FBB5}" type="presOf" srcId="{0771EE85-8148-42D4-8202-159119CD5FB1}" destId="{1457E694-E8DE-4065-85A7-2797479C7C0D}" srcOrd="0" destOrd="0" presId="urn:microsoft.com/office/officeart/2005/8/layout/pList1"/>
    <dgm:cxn modelId="{7DAFCDDE-96EC-4AE9-944D-EC2FFE789728}" type="presOf" srcId="{2B5B3F7D-7882-4233-9290-4A6E5F957EAE}" destId="{EEF4B489-ADDD-4350-A71A-CFBCDB13C5CC}" srcOrd="0" destOrd="0" presId="urn:microsoft.com/office/officeart/2005/8/layout/pList1"/>
    <dgm:cxn modelId="{732298E9-2EB4-40D5-90B3-67A45EE36A4B}" type="presOf" srcId="{FD735FB8-B21A-4137-9E7B-49D42451C677}" destId="{4790F35F-E1A4-481C-ABBB-A85536A32CBA}" srcOrd="0" destOrd="0" presId="urn:microsoft.com/office/officeart/2005/8/layout/pList1"/>
    <dgm:cxn modelId="{92AB99AA-317C-45E0-AEED-5BEAA7B3F572}" type="presParOf" srcId="{EEF4B489-ADDD-4350-A71A-CFBCDB13C5CC}" destId="{F7EC2315-6C01-4BD0-A656-0A4F1D095B7F}" srcOrd="0" destOrd="0" presId="urn:microsoft.com/office/officeart/2005/8/layout/pList1"/>
    <dgm:cxn modelId="{D17AD150-4801-401D-A4D3-99FD529C63FC}" type="presParOf" srcId="{F7EC2315-6C01-4BD0-A656-0A4F1D095B7F}" destId="{993ECA4F-0651-4612-A992-047D6ED0D35B}" srcOrd="0" destOrd="0" presId="urn:microsoft.com/office/officeart/2005/8/layout/pList1"/>
    <dgm:cxn modelId="{C43DB564-F7FA-461F-A557-816C8EDDD819}" type="presParOf" srcId="{F7EC2315-6C01-4BD0-A656-0A4F1D095B7F}" destId="{4A927B44-DA28-4C73-B164-2E2FC95600BB}" srcOrd="1" destOrd="0" presId="urn:microsoft.com/office/officeart/2005/8/layout/pList1"/>
    <dgm:cxn modelId="{3AB336DC-F6ED-48F0-9144-33E70B81D6CA}" type="presParOf" srcId="{EEF4B489-ADDD-4350-A71A-CFBCDB13C5CC}" destId="{4790F35F-E1A4-481C-ABBB-A85536A32CBA}" srcOrd="1" destOrd="0" presId="urn:microsoft.com/office/officeart/2005/8/layout/pList1"/>
    <dgm:cxn modelId="{5D87A890-C4B1-456A-9E8E-5458BD2534D5}" type="presParOf" srcId="{EEF4B489-ADDD-4350-A71A-CFBCDB13C5CC}" destId="{29EEF1B7-0E2D-4E86-962E-2892C4C7543F}" srcOrd="2" destOrd="0" presId="urn:microsoft.com/office/officeart/2005/8/layout/pList1"/>
    <dgm:cxn modelId="{DF6F3220-BFA5-440E-8F36-88660148E712}" type="presParOf" srcId="{29EEF1B7-0E2D-4E86-962E-2892C4C7543F}" destId="{123C9971-70EC-4574-AC34-38F22B1103DA}" srcOrd="0" destOrd="0" presId="urn:microsoft.com/office/officeart/2005/8/layout/pList1"/>
    <dgm:cxn modelId="{1EC67291-FE39-4081-862C-A2EB9C067C44}" type="presParOf" srcId="{29EEF1B7-0E2D-4E86-962E-2892C4C7543F}" destId="{1457E694-E8DE-4065-85A7-2797479C7C0D}" srcOrd="1" destOrd="0" presId="urn:microsoft.com/office/officeart/2005/8/layout/pList1"/>
    <dgm:cxn modelId="{BC227B2F-A618-4D21-9089-3855C0851890}" type="presParOf" srcId="{EEF4B489-ADDD-4350-A71A-CFBCDB13C5CC}" destId="{59356029-57E4-4DE3-93E7-DBC56C5E4823}" srcOrd="3" destOrd="0" presId="urn:microsoft.com/office/officeart/2005/8/layout/pList1"/>
    <dgm:cxn modelId="{158C34F3-2A94-4945-98D3-E8A1F9B5F649}" type="presParOf" srcId="{EEF4B489-ADDD-4350-A71A-CFBCDB13C5CC}" destId="{E024CDF8-E60E-415C-91CB-4EF3E76D494B}" srcOrd="4" destOrd="0" presId="urn:microsoft.com/office/officeart/2005/8/layout/pList1"/>
    <dgm:cxn modelId="{37BE7006-558B-4F62-B625-612415DA2028}" type="presParOf" srcId="{E024CDF8-E60E-415C-91CB-4EF3E76D494B}" destId="{282BF444-F5EB-4DD9-96DA-AFFB0ED73038}" srcOrd="0" destOrd="0" presId="urn:microsoft.com/office/officeart/2005/8/layout/pList1"/>
    <dgm:cxn modelId="{08CD7D20-4CB2-4EFD-A7B7-ADDE5740474F}" type="presParOf" srcId="{E024CDF8-E60E-415C-91CB-4EF3E76D494B}" destId="{B72DB2EB-63BF-4293-B242-FD13DF6FA875}" srcOrd="1" destOrd="0" presId="urn:microsoft.com/office/officeart/2005/8/layout/pList1"/>
    <dgm:cxn modelId="{F19D06A3-4E0E-45DC-B0F6-BBFFFC983615}" type="presParOf" srcId="{EEF4B489-ADDD-4350-A71A-CFBCDB13C5CC}" destId="{37E97381-DE24-4261-8B10-92AE36B1B6B5}" srcOrd="5" destOrd="0" presId="urn:microsoft.com/office/officeart/2005/8/layout/pList1"/>
    <dgm:cxn modelId="{8EF10039-0DA0-4BFB-BF8C-07DF477CD644}" type="presParOf" srcId="{EEF4B489-ADDD-4350-A71A-CFBCDB13C5CC}" destId="{1A25ADB0-5B5E-4B49-9F5D-BD00DF974D7A}" srcOrd="6" destOrd="0" presId="urn:microsoft.com/office/officeart/2005/8/layout/pList1"/>
    <dgm:cxn modelId="{DB5AFB0C-9250-4362-8DB5-4C1C465A46E3}" type="presParOf" srcId="{1A25ADB0-5B5E-4B49-9F5D-BD00DF974D7A}" destId="{E34F8259-3E1D-4309-8EC5-2EBA620B9B4B}" srcOrd="0" destOrd="0" presId="urn:microsoft.com/office/officeart/2005/8/layout/pList1"/>
    <dgm:cxn modelId="{113C52A1-E46B-454B-860C-F657E37362DB}" type="presParOf" srcId="{1A25ADB0-5B5E-4B49-9F5D-BD00DF974D7A}" destId="{D3763B6E-2ED1-4463-BC22-B43198A03358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2B5B3F7D-7882-4233-9290-4A6E5F957EAE}" type="doc">
      <dgm:prSet loTypeId="urn:microsoft.com/office/officeart/2005/8/layout/pList1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A19FBCC-06C4-4339-9691-E08851586952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68AFE4E7-081D-4A20-935D-CF79732771ED}" type="parTrans" cxnId="{FAB4D3CA-163A-4A59-96D1-2BA13660BB54}">
      <dgm:prSet/>
      <dgm:spPr/>
      <dgm:t>
        <a:bodyPr/>
        <a:lstStyle/>
        <a:p>
          <a:endParaRPr lang="en-US"/>
        </a:p>
      </dgm:t>
    </dgm:pt>
    <dgm:pt modelId="{FD735FB8-B21A-4137-9E7B-49D42451C677}" type="sibTrans" cxnId="{FAB4D3CA-163A-4A59-96D1-2BA13660BB54}">
      <dgm:prSet/>
      <dgm:spPr/>
      <dgm:t>
        <a:bodyPr/>
        <a:lstStyle/>
        <a:p>
          <a:endParaRPr lang="en-US"/>
        </a:p>
      </dgm:t>
    </dgm:pt>
    <dgm:pt modelId="{0771EE85-8148-42D4-8202-159119CD5FB1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09A4AE6-7577-44E7-9092-B430CBAF96D3}" type="parTrans" cxnId="{D3BA8A3A-82E4-4B8C-BA47-A4553647A117}">
      <dgm:prSet/>
      <dgm:spPr/>
      <dgm:t>
        <a:bodyPr/>
        <a:lstStyle/>
        <a:p>
          <a:endParaRPr lang="en-US"/>
        </a:p>
      </dgm:t>
    </dgm:pt>
    <dgm:pt modelId="{9592942B-F249-4F80-829D-1996E99657F4}" type="sibTrans" cxnId="{D3BA8A3A-82E4-4B8C-BA47-A4553647A117}">
      <dgm:prSet/>
      <dgm:spPr/>
      <dgm:t>
        <a:bodyPr/>
        <a:lstStyle/>
        <a:p>
          <a:endParaRPr lang="en-US"/>
        </a:p>
      </dgm:t>
    </dgm:pt>
    <dgm:pt modelId="{8D82B950-9F39-4632-BA83-B0BBB944E5B7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59D53A6D-E85D-49C3-9444-D0B4F3E768D8}" type="parTrans" cxnId="{6DBBDBD1-D22C-490F-9E63-516F8B9A6BA0}">
      <dgm:prSet/>
      <dgm:spPr/>
      <dgm:t>
        <a:bodyPr/>
        <a:lstStyle/>
        <a:p>
          <a:endParaRPr lang="en-US"/>
        </a:p>
      </dgm:t>
    </dgm:pt>
    <dgm:pt modelId="{63339CF0-07FA-41BF-9F72-69896ED3B07C}" type="sibTrans" cxnId="{6DBBDBD1-D22C-490F-9E63-516F8B9A6BA0}">
      <dgm:prSet/>
      <dgm:spPr/>
      <dgm:t>
        <a:bodyPr/>
        <a:lstStyle/>
        <a:p>
          <a:endParaRPr lang="en-US"/>
        </a:p>
      </dgm:t>
    </dgm:pt>
    <dgm:pt modelId="{E3362161-586A-41FC-BA81-8F59962B0DF4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137955E-1194-448A-88EF-9A052F67BA6F}" type="parTrans" cxnId="{03C7EB6E-6711-4D0A-91A2-32B3F1D0621B}">
      <dgm:prSet/>
      <dgm:spPr/>
      <dgm:t>
        <a:bodyPr/>
        <a:lstStyle/>
        <a:p>
          <a:endParaRPr lang="en-US"/>
        </a:p>
      </dgm:t>
    </dgm:pt>
    <dgm:pt modelId="{64AE1B50-CBEE-48DD-9AFA-8F850A126F30}" type="sibTrans" cxnId="{03C7EB6E-6711-4D0A-91A2-32B3F1D0621B}">
      <dgm:prSet/>
      <dgm:spPr/>
      <dgm:t>
        <a:bodyPr/>
        <a:lstStyle/>
        <a:p>
          <a:endParaRPr lang="en-US"/>
        </a:p>
      </dgm:t>
    </dgm:pt>
    <dgm:pt modelId="{EEF4B489-ADDD-4350-A71A-CFBCDB13C5CC}" type="pres">
      <dgm:prSet presAssocID="{2B5B3F7D-7882-4233-9290-4A6E5F957EAE}" presName="Name0" presStyleCnt="0">
        <dgm:presLayoutVars>
          <dgm:dir/>
          <dgm:resizeHandles val="exact"/>
        </dgm:presLayoutVars>
      </dgm:prSet>
      <dgm:spPr/>
    </dgm:pt>
    <dgm:pt modelId="{F7EC2315-6C01-4BD0-A656-0A4F1D095B7F}" type="pres">
      <dgm:prSet presAssocID="{FA19FBCC-06C4-4339-9691-E08851586952}" presName="compNode" presStyleCnt="0"/>
      <dgm:spPr/>
    </dgm:pt>
    <dgm:pt modelId="{993ECA4F-0651-4612-A992-047D6ED0D35B}" type="pres">
      <dgm:prSet presAssocID="{FA19FBCC-06C4-4339-9691-E08851586952}" presName="pictRect" presStyleLbl="node1" presStyleIdx="0" presStyleCnt="4" custScaleX="110598" custScaleY="148758" custLinFactNeighborX="2401" custLinFactNeighborY="-19747"/>
      <dgm:spPr/>
    </dgm:pt>
    <dgm:pt modelId="{4A927B44-DA28-4C73-B164-2E2FC95600BB}" type="pres">
      <dgm:prSet presAssocID="{FA19FBCC-06C4-4339-9691-E08851586952}" presName="textRect" presStyleLbl="revTx" presStyleIdx="0" presStyleCnt="4" custScaleY="38609">
        <dgm:presLayoutVars>
          <dgm:bulletEnabled val="1"/>
        </dgm:presLayoutVars>
      </dgm:prSet>
      <dgm:spPr/>
    </dgm:pt>
    <dgm:pt modelId="{4790F35F-E1A4-481C-ABBB-A85536A32CBA}" type="pres">
      <dgm:prSet presAssocID="{FD735FB8-B21A-4137-9E7B-49D42451C677}" presName="sibTrans" presStyleLbl="sibTrans2D1" presStyleIdx="0" presStyleCnt="0"/>
      <dgm:spPr/>
    </dgm:pt>
    <dgm:pt modelId="{29EEF1B7-0E2D-4E86-962E-2892C4C7543F}" type="pres">
      <dgm:prSet presAssocID="{0771EE85-8148-42D4-8202-159119CD5FB1}" presName="compNode" presStyleCnt="0"/>
      <dgm:spPr/>
    </dgm:pt>
    <dgm:pt modelId="{123C9971-70EC-4574-AC34-38F22B1103DA}" type="pres">
      <dgm:prSet presAssocID="{0771EE85-8148-42D4-8202-159119CD5FB1}" presName="pictRect" presStyleLbl="node1" presStyleIdx="1" presStyleCnt="4" custScaleY="146727" custLinFactNeighborX="-1600" custLinFactNeighborY="-20325"/>
      <dgm:spPr/>
    </dgm:pt>
    <dgm:pt modelId="{1457E694-E8DE-4065-85A7-2797479C7C0D}" type="pres">
      <dgm:prSet presAssocID="{0771EE85-8148-42D4-8202-159119CD5FB1}" presName="textRect" presStyleLbl="revTx" presStyleIdx="1" presStyleCnt="4" custScaleY="36450" custLinFactNeighborX="-478">
        <dgm:presLayoutVars>
          <dgm:bulletEnabled val="1"/>
        </dgm:presLayoutVars>
      </dgm:prSet>
      <dgm:spPr/>
    </dgm:pt>
    <dgm:pt modelId="{59356029-57E4-4DE3-93E7-DBC56C5E4823}" type="pres">
      <dgm:prSet presAssocID="{9592942B-F249-4F80-829D-1996E99657F4}" presName="sibTrans" presStyleLbl="sibTrans2D1" presStyleIdx="0" presStyleCnt="0"/>
      <dgm:spPr/>
    </dgm:pt>
    <dgm:pt modelId="{E024CDF8-E60E-415C-91CB-4EF3E76D494B}" type="pres">
      <dgm:prSet presAssocID="{8D82B950-9F39-4632-BA83-B0BBB944E5B7}" presName="compNode" presStyleCnt="0"/>
      <dgm:spPr/>
    </dgm:pt>
    <dgm:pt modelId="{282BF444-F5EB-4DD9-96DA-AFFB0ED73038}" type="pres">
      <dgm:prSet presAssocID="{8D82B950-9F39-4632-BA83-B0BBB944E5B7}" presName="pictRect" presStyleLbl="node1" presStyleIdx="2" presStyleCnt="4" custScaleX="109592" custLinFactNeighborX="1393"/>
      <dgm:spPr/>
    </dgm:pt>
    <dgm:pt modelId="{B72DB2EB-63BF-4293-B242-FD13DF6FA875}" type="pres">
      <dgm:prSet presAssocID="{8D82B950-9F39-4632-BA83-B0BBB944E5B7}" presName="textRect" presStyleLbl="revTx" presStyleIdx="2" presStyleCnt="4" custScaleY="41577" custLinFactNeighborX="-68" custLinFactNeighborY="4313">
        <dgm:presLayoutVars>
          <dgm:bulletEnabled val="1"/>
        </dgm:presLayoutVars>
      </dgm:prSet>
      <dgm:spPr/>
    </dgm:pt>
    <dgm:pt modelId="{37E97381-DE24-4261-8B10-92AE36B1B6B5}" type="pres">
      <dgm:prSet presAssocID="{63339CF0-07FA-41BF-9F72-69896ED3B07C}" presName="sibTrans" presStyleLbl="sibTrans2D1" presStyleIdx="0" presStyleCnt="0"/>
      <dgm:spPr/>
    </dgm:pt>
    <dgm:pt modelId="{1A25ADB0-5B5E-4B49-9F5D-BD00DF974D7A}" type="pres">
      <dgm:prSet presAssocID="{E3362161-586A-41FC-BA81-8F59962B0DF4}" presName="compNode" presStyleCnt="0"/>
      <dgm:spPr/>
    </dgm:pt>
    <dgm:pt modelId="{E34F8259-3E1D-4309-8EC5-2EBA620B9B4B}" type="pres">
      <dgm:prSet presAssocID="{E3362161-586A-41FC-BA81-8F59962B0DF4}" presName="pictRect" presStyleLbl="node1" presStyleIdx="3" presStyleCnt="4"/>
      <dgm:spPr/>
    </dgm:pt>
    <dgm:pt modelId="{D3763B6E-2ED1-4463-BC22-B43198A03358}" type="pres">
      <dgm:prSet presAssocID="{E3362161-586A-41FC-BA81-8F59962B0DF4}" presName="textRect" presStyleLbl="revTx" presStyleIdx="3" presStyleCnt="4" custScaleY="40326" custLinFactNeighborY="3864">
        <dgm:presLayoutVars>
          <dgm:bulletEnabled val="1"/>
        </dgm:presLayoutVars>
      </dgm:prSet>
      <dgm:spPr/>
    </dgm:pt>
  </dgm:ptLst>
  <dgm:cxnLst>
    <dgm:cxn modelId="{AD8D221E-762B-45D7-9CD5-9D5874DB5A30}" type="presOf" srcId="{63339CF0-07FA-41BF-9F72-69896ED3B07C}" destId="{37E97381-DE24-4261-8B10-92AE36B1B6B5}" srcOrd="0" destOrd="0" presId="urn:microsoft.com/office/officeart/2005/8/layout/pList1"/>
    <dgm:cxn modelId="{D3BA8A3A-82E4-4B8C-BA47-A4553647A117}" srcId="{2B5B3F7D-7882-4233-9290-4A6E5F957EAE}" destId="{0771EE85-8148-42D4-8202-159119CD5FB1}" srcOrd="1" destOrd="0" parTransId="{909A4AE6-7577-44E7-9092-B430CBAF96D3}" sibTransId="{9592942B-F249-4F80-829D-1996E99657F4}"/>
    <dgm:cxn modelId="{5716453F-D75D-4623-8E3C-A33A639F4FEA}" type="presOf" srcId="{E3362161-586A-41FC-BA81-8F59962B0DF4}" destId="{D3763B6E-2ED1-4463-BC22-B43198A03358}" srcOrd="0" destOrd="0" presId="urn:microsoft.com/office/officeart/2005/8/layout/pList1"/>
    <dgm:cxn modelId="{03C7EB6E-6711-4D0A-91A2-32B3F1D0621B}" srcId="{2B5B3F7D-7882-4233-9290-4A6E5F957EAE}" destId="{E3362161-586A-41FC-BA81-8F59962B0DF4}" srcOrd="3" destOrd="0" parTransId="{9137955E-1194-448A-88EF-9A052F67BA6F}" sibTransId="{64AE1B50-CBEE-48DD-9AFA-8F850A126F30}"/>
    <dgm:cxn modelId="{F165F051-9117-496F-8F8C-03770BE48DD4}" type="presOf" srcId="{9592942B-F249-4F80-829D-1996E99657F4}" destId="{59356029-57E4-4DE3-93E7-DBC56C5E4823}" srcOrd="0" destOrd="0" presId="urn:microsoft.com/office/officeart/2005/8/layout/pList1"/>
    <dgm:cxn modelId="{C793F18B-A9A1-40B4-BFBD-3B9E47BCFB26}" type="presOf" srcId="{8D82B950-9F39-4632-BA83-B0BBB944E5B7}" destId="{B72DB2EB-63BF-4293-B242-FD13DF6FA875}" srcOrd="0" destOrd="0" presId="urn:microsoft.com/office/officeart/2005/8/layout/pList1"/>
    <dgm:cxn modelId="{D2A35B9E-6D7E-453D-9541-52243E22BD97}" type="presOf" srcId="{FA19FBCC-06C4-4339-9691-E08851586952}" destId="{4A927B44-DA28-4C73-B164-2E2FC95600BB}" srcOrd="0" destOrd="0" presId="urn:microsoft.com/office/officeart/2005/8/layout/pList1"/>
    <dgm:cxn modelId="{FAB4D3CA-163A-4A59-96D1-2BA13660BB54}" srcId="{2B5B3F7D-7882-4233-9290-4A6E5F957EAE}" destId="{FA19FBCC-06C4-4339-9691-E08851586952}" srcOrd="0" destOrd="0" parTransId="{68AFE4E7-081D-4A20-935D-CF79732771ED}" sibTransId="{FD735FB8-B21A-4137-9E7B-49D42451C677}"/>
    <dgm:cxn modelId="{6DBBDBD1-D22C-490F-9E63-516F8B9A6BA0}" srcId="{2B5B3F7D-7882-4233-9290-4A6E5F957EAE}" destId="{8D82B950-9F39-4632-BA83-B0BBB944E5B7}" srcOrd="2" destOrd="0" parTransId="{59D53A6D-E85D-49C3-9444-D0B4F3E768D8}" sibTransId="{63339CF0-07FA-41BF-9F72-69896ED3B07C}"/>
    <dgm:cxn modelId="{06913ED3-1C01-4475-B32E-B8EBE4D7FBB5}" type="presOf" srcId="{0771EE85-8148-42D4-8202-159119CD5FB1}" destId="{1457E694-E8DE-4065-85A7-2797479C7C0D}" srcOrd="0" destOrd="0" presId="urn:microsoft.com/office/officeart/2005/8/layout/pList1"/>
    <dgm:cxn modelId="{7DAFCDDE-96EC-4AE9-944D-EC2FFE789728}" type="presOf" srcId="{2B5B3F7D-7882-4233-9290-4A6E5F957EAE}" destId="{EEF4B489-ADDD-4350-A71A-CFBCDB13C5CC}" srcOrd="0" destOrd="0" presId="urn:microsoft.com/office/officeart/2005/8/layout/pList1"/>
    <dgm:cxn modelId="{732298E9-2EB4-40D5-90B3-67A45EE36A4B}" type="presOf" srcId="{FD735FB8-B21A-4137-9E7B-49D42451C677}" destId="{4790F35F-E1A4-481C-ABBB-A85536A32CBA}" srcOrd="0" destOrd="0" presId="urn:microsoft.com/office/officeart/2005/8/layout/pList1"/>
    <dgm:cxn modelId="{92AB99AA-317C-45E0-AEED-5BEAA7B3F572}" type="presParOf" srcId="{EEF4B489-ADDD-4350-A71A-CFBCDB13C5CC}" destId="{F7EC2315-6C01-4BD0-A656-0A4F1D095B7F}" srcOrd="0" destOrd="0" presId="urn:microsoft.com/office/officeart/2005/8/layout/pList1"/>
    <dgm:cxn modelId="{D17AD150-4801-401D-A4D3-99FD529C63FC}" type="presParOf" srcId="{F7EC2315-6C01-4BD0-A656-0A4F1D095B7F}" destId="{993ECA4F-0651-4612-A992-047D6ED0D35B}" srcOrd="0" destOrd="0" presId="urn:microsoft.com/office/officeart/2005/8/layout/pList1"/>
    <dgm:cxn modelId="{C43DB564-F7FA-461F-A557-816C8EDDD819}" type="presParOf" srcId="{F7EC2315-6C01-4BD0-A656-0A4F1D095B7F}" destId="{4A927B44-DA28-4C73-B164-2E2FC95600BB}" srcOrd="1" destOrd="0" presId="urn:microsoft.com/office/officeart/2005/8/layout/pList1"/>
    <dgm:cxn modelId="{3AB336DC-F6ED-48F0-9144-33E70B81D6CA}" type="presParOf" srcId="{EEF4B489-ADDD-4350-A71A-CFBCDB13C5CC}" destId="{4790F35F-E1A4-481C-ABBB-A85536A32CBA}" srcOrd="1" destOrd="0" presId="urn:microsoft.com/office/officeart/2005/8/layout/pList1"/>
    <dgm:cxn modelId="{5D87A890-C4B1-456A-9E8E-5458BD2534D5}" type="presParOf" srcId="{EEF4B489-ADDD-4350-A71A-CFBCDB13C5CC}" destId="{29EEF1B7-0E2D-4E86-962E-2892C4C7543F}" srcOrd="2" destOrd="0" presId="urn:microsoft.com/office/officeart/2005/8/layout/pList1"/>
    <dgm:cxn modelId="{DF6F3220-BFA5-440E-8F36-88660148E712}" type="presParOf" srcId="{29EEF1B7-0E2D-4E86-962E-2892C4C7543F}" destId="{123C9971-70EC-4574-AC34-38F22B1103DA}" srcOrd="0" destOrd="0" presId="urn:microsoft.com/office/officeart/2005/8/layout/pList1"/>
    <dgm:cxn modelId="{1EC67291-FE39-4081-862C-A2EB9C067C44}" type="presParOf" srcId="{29EEF1B7-0E2D-4E86-962E-2892C4C7543F}" destId="{1457E694-E8DE-4065-85A7-2797479C7C0D}" srcOrd="1" destOrd="0" presId="urn:microsoft.com/office/officeart/2005/8/layout/pList1"/>
    <dgm:cxn modelId="{BC227B2F-A618-4D21-9089-3855C0851890}" type="presParOf" srcId="{EEF4B489-ADDD-4350-A71A-CFBCDB13C5CC}" destId="{59356029-57E4-4DE3-93E7-DBC56C5E4823}" srcOrd="3" destOrd="0" presId="urn:microsoft.com/office/officeart/2005/8/layout/pList1"/>
    <dgm:cxn modelId="{158C34F3-2A94-4945-98D3-E8A1F9B5F649}" type="presParOf" srcId="{EEF4B489-ADDD-4350-A71A-CFBCDB13C5CC}" destId="{E024CDF8-E60E-415C-91CB-4EF3E76D494B}" srcOrd="4" destOrd="0" presId="urn:microsoft.com/office/officeart/2005/8/layout/pList1"/>
    <dgm:cxn modelId="{37BE7006-558B-4F62-B625-612415DA2028}" type="presParOf" srcId="{E024CDF8-E60E-415C-91CB-4EF3E76D494B}" destId="{282BF444-F5EB-4DD9-96DA-AFFB0ED73038}" srcOrd="0" destOrd="0" presId="urn:microsoft.com/office/officeart/2005/8/layout/pList1"/>
    <dgm:cxn modelId="{08CD7D20-4CB2-4EFD-A7B7-ADDE5740474F}" type="presParOf" srcId="{E024CDF8-E60E-415C-91CB-4EF3E76D494B}" destId="{B72DB2EB-63BF-4293-B242-FD13DF6FA875}" srcOrd="1" destOrd="0" presId="urn:microsoft.com/office/officeart/2005/8/layout/pList1"/>
    <dgm:cxn modelId="{F19D06A3-4E0E-45DC-B0F6-BBFFFC983615}" type="presParOf" srcId="{EEF4B489-ADDD-4350-A71A-CFBCDB13C5CC}" destId="{37E97381-DE24-4261-8B10-92AE36B1B6B5}" srcOrd="5" destOrd="0" presId="urn:microsoft.com/office/officeart/2005/8/layout/pList1"/>
    <dgm:cxn modelId="{8EF10039-0DA0-4BFB-BF8C-07DF477CD644}" type="presParOf" srcId="{EEF4B489-ADDD-4350-A71A-CFBCDB13C5CC}" destId="{1A25ADB0-5B5E-4B49-9F5D-BD00DF974D7A}" srcOrd="6" destOrd="0" presId="urn:microsoft.com/office/officeart/2005/8/layout/pList1"/>
    <dgm:cxn modelId="{DB5AFB0C-9250-4362-8DB5-4C1C465A46E3}" type="presParOf" srcId="{1A25ADB0-5B5E-4B49-9F5D-BD00DF974D7A}" destId="{E34F8259-3E1D-4309-8EC5-2EBA620B9B4B}" srcOrd="0" destOrd="0" presId="urn:microsoft.com/office/officeart/2005/8/layout/pList1"/>
    <dgm:cxn modelId="{113C52A1-E46B-454B-860C-F657E37362DB}" type="presParOf" srcId="{1A25ADB0-5B5E-4B49-9F5D-BD00DF974D7A}" destId="{D3763B6E-2ED1-4463-BC22-B43198A03358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2B5B3F7D-7882-4233-9290-4A6E5F957EAE}" type="doc">
      <dgm:prSet loTypeId="urn:microsoft.com/office/officeart/2005/8/layout/pList1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A19FBCC-06C4-4339-9691-E08851586952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68AFE4E7-081D-4A20-935D-CF79732771ED}" type="parTrans" cxnId="{FAB4D3CA-163A-4A59-96D1-2BA13660BB54}">
      <dgm:prSet/>
      <dgm:spPr/>
      <dgm:t>
        <a:bodyPr/>
        <a:lstStyle/>
        <a:p>
          <a:endParaRPr lang="en-US"/>
        </a:p>
      </dgm:t>
    </dgm:pt>
    <dgm:pt modelId="{FD735FB8-B21A-4137-9E7B-49D42451C677}" type="sibTrans" cxnId="{FAB4D3CA-163A-4A59-96D1-2BA13660BB54}">
      <dgm:prSet/>
      <dgm:spPr/>
      <dgm:t>
        <a:bodyPr/>
        <a:lstStyle/>
        <a:p>
          <a:endParaRPr lang="en-US"/>
        </a:p>
      </dgm:t>
    </dgm:pt>
    <dgm:pt modelId="{0771EE85-8148-42D4-8202-159119CD5FB1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09A4AE6-7577-44E7-9092-B430CBAF96D3}" type="parTrans" cxnId="{D3BA8A3A-82E4-4B8C-BA47-A4553647A117}">
      <dgm:prSet/>
      <dgm:spPr/>
      <dgm:t>
        <a:bodyPr/>
        <a:lstStyle/>
        <a:p>
          <a:endParaRPr lang="en-US"/>
        </a:p>
      </dgm:t>
    </dgm:pt>
    <dgm:pt modelId="{9592942B-F249-4F80-829D-1996E99657F4}" type="sibTrans" cxnId="{D3BA8A3A-82E4-4B8C-BA47-A4553647A117}">
      <dgm:prSet/>
      <dgm:spPr/>
      <dgm:t>
        <a:bodyPr/>
        <a:lstStyle/>
        <a:p>
          <a:endParaRPr lang="en-US"/>
        </a:p>
      </dgm:t>
    </dgm:pt>
    <dgm:pt modelId="{8D82B950-9F39-4632-BA83-B0BBB944E5B7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59D53A6D-E85D-49C3-9444-D0B4F3E768D8}" type="parTrans" cxnId="{6DBBDBD1-D22C-490F-9E63-516F8B9A6BA0}">
      <dgm:prSet/>
      <dgm:spPr/>
      <dgm:t>
        <a:bodyPr/>
        <a:lstStyle/>
        <a:p>
          <a:endParaRPr lang="en-US"/>
        </a:p>
      </dgm:t>
    </dgm:pt>
    <dgm:pt modelId="{63339CF0-07FA-41BF-9F72-69896ED3B07C}" type="sibTrans" cxnId="{6DBBDBD1-D22C-490F-9E63-516F8B9A6BA0}">
      <dgm:prSet/>
      <dgm:spPr/>
      <dgm:t>
        <a:bodyPr/>
        <a:lstStyle/>
        <a:p>
          <a:endParaRPr lang="en-US"/>
        </a:p>
      </dgm:t>
    </dgm:pt>
    <dgm:pt modelId="{E3362161-586A-41FC-BA81-8F59962B0DF4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137955E-1194-448A-88EF-9A052F67BA6F}" type="parTrans" cxnId="{03C7EB6E-6711-4D0A-91A2-32B3F1D0621B}">
      <dgm:prSet/>
      <dgm:spPr/>
      <dgm:t>
        <a:bodyPr/>
        <a:lstStyle/>
        <a:p>
          <a:endParaRPr lang="en-US"/>
        </a:p>
      </dgm:t>
    </dgm:pt>
    <dgm:pt modelId="{64AE1B50-CBEE-48DD-9AFA-8F850A126F30}" type="sibTrans" cxnId="{03C7EB6E-6711-4D0A-91A2-32B3F1D0621B}">
      <dgm:prSet/>
      <dgm:spPr/>
      <dgm:t>
        <a:bodyPr/>
        <a:lstStyle/>
        <a:p>
          <a:endParaRPr lang="en-US"/>
        </a:p>
      </dgm:t>
    </dgm:pt>
    <dgm:pt modelId="{EEF4B489-ADDD-4350-A71A-CFBCDB13C5CC}" type="pres">
      <dgm:prSet presAssocID="{2B5B3F7D-7882-4233-9290-4A6E5F957EAE}" presName="Name0" presStyleCnt="0">
        <dgm:presLayoutVars>
          <dgm:dir/>
          <dgm:resizeHandles val="exact"/>
        </dgm:presLayoutVars>
      </dgm:prSet>
      <dgm:spPr/>
    </dgm:pt>
    <dgm:pt modelId="{F7EC2315-6C01-4BD0-A656-0A4F1D095B7F}" type="pres">
      <dgm:prSet presAssocID="{FA19FBCC-06C4-4339-9691-E08851586952}" presName="compNode" presStyleCnt="0"/>
      <dgm:spPr/>
    </dgm:pt>
    <dgm:pt modelId="{993ECA4F-0651-4612-A992-047D6ED0D35B}" type="pres">
      <dgm:prSet presAssocID="{FA19FBCC-06C4-4339-9691-E08851586952}" presName="pictRect" presStyleLbl="node1" presStyleIdx="0" presStyleCnt="4" custScaleX="110598" custScaleY="148758" custLinFactNeighborX="2401" custLinFactNeighborY="-19747"/>
      <dgm:spPr/>
    </dgm:pt>
    <dgm:pt modelId="{4A927B44-DA28-4C73-B164-2E2FC95600BB}" type="pres">
      <dgm:prSet presAssocID="{FA19FBCC-06C4-4339-9691-E08851586952}" presName="textRect" presStyleLbl="revTx" presStyleIdx="0" presStyleCnt="4" custScaleY="38609">
        <dgm:presLayoutVars>
          <dgm:bulletEnabled val="1"/>
        </dgm:presLayoutVars>
      </dgm:prSet>
      <dgm:spPr/>
    </dgm:pt>
    <dgm:pt modelId="{4790F35F-E1A4-481C-ABBB-A85536A32CBA}" type="pres">
      <dgm:prSet presAssocID="{FD735FB8-B21A-4137-9E7B-49D42451C677}" presName="sibTrans" presStyleLbl="sibTrans2D1" presStyleIdx="0" presStyleCnt="0"/>
      <dgm:spPr/>
    </dgm:pt>
    <dgm:pt modelId="{29EEF1B7-0E2D-4E86-962E-2892C4C7543F}" type="pres">
      <dgm:prSet presAssocID="{0771EE85-8148-42D4-8202-159119CD5FB1}" presName="compNode" presStyleCnt="0"/>
      <dgm:spPr/>
    </dgm:pt>
    <dgm:pt modelId="{123C9971-70EC-4574-AC34-38F22B1103DA}" type="pres">
      <dgm:prSet presAssocID="{0771EE85-8148-42D4-8202-159119CD5FB1}" presName="pictRect" presStyleLbl="node1" presStyleIdx="1" presStyleCnt="4" custScaleY="146727" custLinFactNeighborX="-1600" custLinFactNeighborY="-20325"/>
      <dgm:spPr/>
    </dgm:pt>
    <dgm:pt modelId="{1457E694-E8DE-4065-85A7-2797479C7C0D}" type="pres">
      <dgm:prSet presAssocID="{0771EE85-8148-42D4-8202-159119CD5FB1}" presName="textRect" presStyleLbl="revTx" presStyleIdx="1" presStyleCnt="4" custScaleY="36450" custLinFactNeighborX="-478">
        <dgm:presLayoutVars>
          <dgm:bulletEnabled val="1"/>
        </dgm:presLayoutVars>
      </dgm:prSet>
      <dgm:spPr/>
    </dgm:pt>
    <dgm:pt modelId="{59356029-57E4-4DE3-93E7-DBC56C5E4823}" type="pres">
      <dgm:prSet presAssocID="{9592942B-F249-4F80-829D-1996E99657F4}" presName="sibTrans" presStyleLbl="sibTrans2D1" presStyleIdx="0" presStyleCnt="0"/>
      <dgm:spPr/>
    </dgm:pt>
    <dgm:pt modelId="{E024CDF8-E60E-415C-91CB-4EF3E76D494B}" type="pres">
      <dgm:prSet presAssocID="{8D82B950-9F39-4632-BA83-B0BBB944E5B7}" presName="compNode" presStyleCnt="0"/>
      <dgm:spPr/>
    </dgm:pt>
    <dgm:pt modelId="{282BF444-F5EB-4DD9-96DA-AFFB0ED73038}" type="pres">
      <dgm:prSet presAssocID="{8D82B950-9F39-4632-BA83-B0BBB944E5B7}" presName="pictRect" presStyleLbl="node1" presStyleIdx="2" presStyleCnt="4" custScaleX="109592" custLinFactNeighborX="1393"/>
      <dgm:spPr/>
    </dgm:pt>
    <dgm:pt modelId="{B72DB2EB-63BF-4293-B242-FD13DF6FA875}" type="pres">
      <dgm:prSet presAssocID="{8D82B950-9F39-4632-BA83-B0BBB944E5B7}" presName="textRect" presStyleLbl="revTx" presStyleIdx="2" presStyleCnt="4" custScaleY="41577" custLinFactNeighborX="-68" custLinFactNeighborY="4313">
        <dgm:presLayoutVars>
          <dgm:bulletEnabled val="1"/>
        </dgm:presLayoutVars>
      </dgm:prSet>
      <dgm:spPr/>
    </dgm:pt>
    <dgm:pt modelId="{37E97381-DE24-4261-8B10-92AE36B1B6B5}" type="pres">
      <dgm:prSet presAssocID="{63339CF0-07FA-41BF-9F72-69896ED3B07C}" presName="sibTrans" presStyleLbl="sibTrans2D1" presStyleIdx="0" presStyleCnt="0"/>
      <dgm:spPr/>
    </dgm:pt>
    <dgm:pt modelId="{1A25ADB0-5B5E-4B49-9F5D-BD00DF974D7A}" type="pres">
      <dgm:prSet presAssocID="{E3362161-586A-41FC-BA81-8F59962B0DF4}" presName="compNode" presStyleCnt="0"/>
      <dgm:spPr/>
    </dgm:pt>
    <dgm:pt modelId="{E34F8259-3E1D-4309-8EC5-2EBA620B9B4B}" type="pres">
      <dgm:prSet presAssocID="{E3362161-586A-41FC-BA81-8F59962B0DF4}" presName="pictRect" presStyleLbl="node1" presStyleIdx="3" presStyleCnt="4"/>
      <dgm:spPr/>
    </dgm:pt>
    <dgm:pt modelId="{D3763B6E-2ED1-4463-BC22-B43198A03358}" type="pres">
      <dgm:prSet presAssocID="{E3362161-586A-41FC-BA81-8F59962B0DF4}" presName="textRect" presStyleLbl="revTx" presStyleIdx="3" presStyleCnt="4" custScaleY="40326" custLinFactNeighborY="3864">
        <dgm:presLayoutVars>
          <dgm:bulletEnabled val="1"/>
        </dgm:presLayoutVars>
      </dgm:prSet>
      <dgm:spPr/>
    </dgm:pt>
  </dgm:ptLst>
  <dgm:cxnLst>
    <dgm:cxn modelId="{AD8D221E-762B-45D7-9CD5-9D5874DB5A30}" type="presOf" srcId="{63339CF0-07FA-41BF-9F72-69896ED3B07C}" destId="{37E97381-DE24-4261-8B10-92AE36B1B6B5}" srcOrd="0" destOrd="0" presId="urn:microsoft.com/office/officeart/2005/8/layout/pList1"/>
    <dgm:cxn modelId="{D3BA8A3A-82E4-4B8C-BA47-A4553647A117}" srcId="{2B5B3F7D-7882-4233-9290-4A6E5F957EAE}" destId="{0771EE85-8148-42D4-8202-159119CD5FB1}" srcOrd="1" destOrd="0" parTransId="{909A4AE6-7577-44E7-9092-B430CBAF96D3}" sibTransId="{9592942B-F249-4F80-829D-1996E99657F4}"/>
    <dgm:cxn modelId="{5716453F-D75D-4623-8E3C-A33A639F4FEA}" type="presOf" srcId="{E3362161-586A-41FC-BA81-8F59962B0DF4}" destId="{D3763B6E-2ED1-4463-BC22-B43198A03358}" srcOrd="0" destOrd="0" presId="urn:microsoft.com/office/officeart/2005/8/layout/pList1"/>
    <dgm:cxn modelId="{03C7EB6E-6711-4D0A-91A2-32B3F1D0621B}" srcId="{2B5B3F7D-7882-4233-9290-4A6E5F957EAE}" destId="{E3362161-586A-41FC-BA81-8F59962B0DF4}" srcOrd="3" destOrd="0" parTransId="{9137955E-1194-448A-88EF-9A052F67BA6F}" sibTransId="{64AE1B50-CBEE-48DD-9AFA-8F850A126F30}"/>
    <dgm:cxn modelId="{F165F051-9117-496F-8F8C-03770BE48DD4}" type="presOf" srcId="{9592942B-F249-4F80-829D-1996E99657F4}" destId="{59356029-57E4-4DE3-93E7-DBC56C5E4823}" srcOrd="0" destOrd="0" presId="urn:microsoft.com/office/officeart/2005/8/layout/pList1"/>
    <dgm:cxn modelId="{C793F18B-A9A1-40B4-BFBD-3B9E47BCFB26}" type="presOf" srcId="{8D82B950-9F39-4632-BA83-B0BBB944E5B7}" destId="{B72DB2EB-63BF-4293-B242-FD13DF6FA875}" srcOrd="0" destOrd="0" presId="urn:microsoft.com/office/officeart/2005/8/layout/pList1"/>
    <dgm:cxn modelId="{D2A35B9E-6D7E-453D-9541-52243E22BD97}" type="presOf" srcId="{FA19FBCC-06C4-4339-9691-E08851586952}" destId="{4A927B44-DA28-4C73-B164-2E2FC95600BB}" srcOrd="0" destOrd="0" presId="urn:microsoft.com/office/officeart/2005/8/layout/pList1"/>
    <dgm:cxn modelId="{FAB4D3CA-163A-4A59-96D1-2BA13660BB54}" srcId="{2B5B3F7D-7882-4233-9290-4A6E5F957EAE}" destId="{FA19FBCC-06C4-4339-9691-E08851586952}" srcOrd="0" destOrd="0" parTransId="{68AFE4E7-081D-4A20-935D-CF79732771ED}" sibTransId="{FD735FB8-B21A-4137-9E7B-49D42451C677}"/>
    <dgm:cxn modelId="{6DBBDBD1-D22C-490F-9E63-516F8B9A6BA0}" srcId="{2B5B3F7D-7882-4233-9290-4A6E5F957EAE}" destId="{8D82B950-9F39-4632-BA83-B0BBB944E5B7}" srcOrd="2" destOrd="0" parTransId="{59D53A6D-E85D-49C3-9444-D0B4F3E768D8}" sibTransId="{63339CF0-07FA-41BF-9F72-69896ED3B07C}"/>
    <dgm:cxn modelId="{06913ED3-1C01-4475-B32E-B8EBE4D7FBB5}" type="presOf" srcId="{0771EE85-8148-42D4-8202-159119CD5FB1}" destId="{1457E694-E8DE-4065-85A7-2797479C7C0D}" srcOrd="0" destOrd="0" presId="urn:microsoft.com/office/officeart/2005/8/layout/pList1"/>
    <dgm:cxn modelId="{7DAFCDDE-96EC-4AE9-944D-EC2FFE789728}" type="presOf" srcId="{2B5B3F7D-7882-4233-9290-4A6E5F957EAE}" destId="{EEF4B489-ADDD-4350-A71A-CFBCDB13C5CC}" srcOrd="0" destOrd="0" presId="urn:microsoft.com/office/officeart/2005/8/layout/pList1"/>
    <dgm:cxn modelId="{732298E9-2EB4-40D5-90B3-67A45EE36A4B}" type="presOf" srcId="{FD735FB8-B21A-4137-9E7B-49D42451C677}" destId="{4790F35F-E1A4-481C-ABBB-A85536A32CBA}" srcOrd="0" destOrd="0" presId="urn:microsoft.com/office/officeart/2005/8/layout/pList1"/>
    <dgm:cxn modelId="{92AB99AA-317C-45E0-AEED-5BEAA7B3F572}" type="presParOf" srcId="{EEF4B489-ADDD-4350-A71A-CFBCDB13C5CC}" destId="{F7EC2315-6C01-4BD0-A656-0A4F1D095B7F}" srcOrd="0" destOrd="0" presId="urn:microsoft.com/office/officeart/2005/8/layout/pList1"/>
    <dgm:cxn modelId="{D17AD150-4801-401D-A4D3-99FD529C63FC}" type="presParOf" srcId="{F7EC2315-6C01-4BD0-A656-0A4F1D095B7F}" destId="{993ECA4F-0651-4612-A992-047D6ED0D35B}" srcOrd="0" destOrd="0" presId="urn:microsoft.com/office/officeart/2005/8/layout/pList1"/>
    <dgm:cxn modelId="{C43DB564-F7FA-461F-A557-816C8EDDD819}" type="presParOf" srcId="{F7EC2315-6C01-4BD0-A656-0A4F1D095B7F}" destId="{4A927B44-DA28-4C73-B164-2E2FC95600BB}" srcOrd="1" destOrd="0" presId="urn:microsoft.com/office/officeart/2005/8/layout/pList1"/>
    <dgm:cxn modelId="{3AB336DC-F6ED-48F0-9144-33E70B81D6CA}" type="presParOf" srcId="{EEF4B489-ADDD-4350-A71A-CFBCDB13C5CC}" destId="{4790F35F-E1A4-481C-ABBB-A85536A32CBA}" srcOrd="1" destOrd="0" presId="urn:microsoft.com/office/officeart/2005/8/layout/pList1"/>
    <dgm:cxn modelId="{5D87A890-C4B1-456A-9E8E-5458BD2534D5}" type="presParOf" srcId="{EEF4B489-ADDD-4350-A71A-CFBCDB13C5CC}" destId="{29EEF1B7-0E2D-4E86-962E-2892C4C7543F}" srcOrd="2" destOrd="0" presId="urn:microsoft.com/office/officeart/2005/8/layout/pList1"/>
    <dgm:cxn modelId="{DF6F3220-BFA5-440E-8F36-88660148E712}" type="presParOf" srcId="{29EEF1B7-0E2D-4E86-962E-2892C4C7543F}" destId="{123C9971-70EC-4574-AC34-38F22B1103DA}" srcOrd="0" destOrd="0" presId="urn:microsoft.com/office/officeart/2005/8/layout/pList1"/>
    <dgm:cxn modelId="{1EC67291-FE39-4081-862C-A2EB9C067C44}" type="presParOf" srcId="{29EEF1B7-0E2D-4E86-962E-2892C4C7543F}" destId="{1457E694-E8DE-4065-85A7-2797479C7C0D}" srcOrd="1" destOrd="0" presId="urn:microsoft.com/office/officeart/2005/8/layout/pList1"/>
    <dgm:cxn modelId="{BC227B2F-A618-4D21-9089-3855C0851890}" type="presParOf" srcId="{EEF4B489-ADDD-4350-A71A-CFBCDB13C5CC}" destId="{59356029-57E4-4DE3-93E7-DBC56C5E4823}" srcOrd="3" destOrd="0" presId="urn:microsoft.com/office/officeart/2005/8/layout/pList1"/>
    <dgm:cxn modelId="{158C34F3-2A94-4945-98D3-E8A1F9B5F649}" type="presParOf" srcId="{EEF4B489-ADDD-4350-A71A-CFBCDB13C5CC}" destId="{E024CDF8-E60E-415C-91CB-4EF3E76D494B}" srcOrd="4" destOrd="0" presId="urn:microsoft.com/office/officeart/2005/8/layout/pList1"/>
    <dgm:cxn modelId="{37BE7006-558B-4F62-B625-612415DA2028}" type="presParOf" srcId="{E024CDF8-E60E-415C-91CB-4EF3E76D494B}" destId="{282BF444-F5EB-4DD9-96DA-AFFB0ED73038}" srcOrd="0" destOrd="0" presId="urn:microsoft.com/office/officeart/2005/8/layout/pList1"/>
    <dgm:cxn modelId="{08CD7D20-4CB2-4EFD-A7B7-ADDE5740474F}" type="presParOf" srcId="{E024CDF8-E60E-415C-91CB-4EF3E76D494B}" destId="{B72DB2EB-63BF-4293-B242-FD13DF6FA875}" srcOrd="1" destOrd="0" presId="urn:microsoft.com/office/officeart/2005/8/layout/pList1"/>
    <dgm:cxn modelId="{F19D06A3-4E0E-45DC-B0F6-BBFFFC983615}" type="presParOf" srcId="{EEF4B489-ADDD-4350-A71A-CFBCDB13C5CC}" destId="{37E97381-DE24-4261-8B10-92AE36B1B6B5}" srcOrd="5" destOrd="0" presId="urn:microsoft.com/office/officeart/2005/8/layout/pList1"/>
    <dgm:cxn modelId="{8EF10039-0DA0-4BFB-BF8C-07DF477CD644}" type="presParOf" srcId="{EEF4B489-ADDD-4350-A71A-CFBCDB13C5CC}" destId="{1A25ADB0-5B5E-4B49-9F5D-BD00DF974D7A}" srcOrd="6" destOrd="0" presId="urn:microsoft.com/office/officeart/2005/8/layout/pList1"/>
    <dgm:cxn modelId="{DB5AFB0C-9250-4362-8DB5-4C1C465A46E3}" type="presParOf" srcId="{1A25ADB0-5B5E-4B49-9F5D-BD00DF974D7A}" destId="{E34F8259-3E1D-4309-8EC5-2EBA620B9B4B}" srcOrd="0" destOrd="0" presId="urn:microsoft.com/office/officeart/2005/8/layout/pList1"/>
    <dgm:cxn modelId="{113C52A1-E46B-454B-860C-F657E37362DB}" type="presParOf" srcId="{1A25ADB0-5B5E-4B49-9F5D-BD00DF974D7A}" destId="{D3763B6E-2ED1-4463-BC22-B43198A03358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2B5B3F7D-7882-4233-9290-4A6E5F957EAE}" type="doc">
      <dgm:prSet loTypeId="urn:microsoft.com/office/officeart/2005/8/layout/pList1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A19FBCC-06C4-4339-9691-E08851586952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68AFE4E7-081D-4A20-935D-CF79732771ED}" type="parTrans" cxnId="{FAB4D3CA-163A-4A59-96D1-2BA13660BB54}">
      <dgm:prSet/>
      <dgm:spPr/>
      <dgm:t>
        <a:bodyPr/>
        <a:lstStyle/>
        <a:p>
          <a:endParaRPr lang="en-US"/>
        </a:p>
      </dgm:t>
    </dgm:pt>
    <dgm:pt modelId="{FD735FB8-B21A-4137-9E7B-49D42451C677}" type="sibTrans" cxnId="{FAB4D3CA-163A-4A59-96D1-2BA13660BB54}">
      <dgm:prSet/>
      <dgm:spPr/>
      <dgm:t>
        <a:bodyPr/>
        <a:lstStyle/>
        <a:p>
          <a:endParaRPr lang="en-US"/>
        </a:p>
      </dgm:t>
    </dgm:pt>
    <dgm:pt modelId="{0771EE85-8148-42D4-8202-159119CD5FB1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09A4AE6-7577-44E7-9092-B430CBAF96D3}" type="parTrans" cxnId="{D3BA8A3A-82E4-4B8C-BA47-A4553647A117}">
      <dgm:prSet/>
      <dgm:spPr/>
      <dgm:t>
        <a:bodyPr/>
        <a:lstStyle/>
        <a:p>
          <a:endParaRPr lang="en-US"/>
        </a:p>
      </dgm:t>
    </dgm:pt>
    <dgm:pt modelId="{9592942B-F249-4F80-829D-1996E99657F4}" type="sibTrans" cxnId="{D3BA8A3A-82E4-4B8C-BA47-A4553647A117}">
      <dgm:prSet/>
      <dgm:spPr/>
      <dgm:t>
        <a:bodyPr/>
        <a:lstStyle/>
        <a:p>
          <a:endParaRPr lang="en-US"/>
        </a:p>
      </dgm:t>
    </dgm:pt>
    <dgm:pt modelId="{8D82B950-9F39-4632-BA83-B0BBB944E5B7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59D53A6D-E85D-49C3-9444-D0B4F3E768D8}" type="parTrans" cxnId="{6DBBDBD1-D22C-490F-9E63-516F8B9A6BA0}">
      <dgm:prSet/>
      <dgm:spPr/>
      <dgm:t>
        <a:bodyPr/>
        <a:lstStyle/>
        <a:p>
          <a:endParaRPr lang="en-US"/>
        </a:p>
      </dgm:t>
    </dgm:pt>
    <dgm:pt modelId="{63339CF0-07FA-41BF-9F72-69896ED3B07C}" type="sibTrans" cxnId="{6DBBDBD1-D22C-490F-9E63-516F8B9A6BA0}">
      <dgm:prSet/>
      <dgm:spPr/>
      <dgm:t>
        <a:bodyPr/>
        <a:lstStyle/>
        <a:p>
          <a:endParaRPr lang="en-US"/>
        </a:p>
      </dgm:t>
    </dgm:pt>
    <dgm:pt modelId="{E3362161-586A-41FC-BA81-8F59962B0DF4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137955E-1194-448A-88EF-9A052F67BA6F}" type="parTrans" cxnId="{03C7EB6E-6711-4D0A-91A2-32B3F1D0621B}">
      <dgm:prSet/>
      <dgm:spPr/>
      <dgm:t>
        <a:bodyPr/>
        <a:lstStyle/>
        <a:p>
          <a:endParaRPr lang="en-US"/>
        </a:p>
      </dgm:t>
    </dgm:pt>
    <dgm:pt modelId="{64AE1B50-CBEE-48DD-9AFA-8F850A126F30}" type="sibTrans" cxnId="{03C7EB6E-6711-4D0A-91A2-32B3F1D0621B}">
      <dgm:prSet/>
      <dgm:spPr/>
      <dgm:t>
        <a:bodyPr/>
        <a:lstStyle/>
        <a:p>
          <a:endParaRPr lang="en-US"/>
        </a:p>
      </dgm:t>
    </dgm:pt>
    <dgm:pt modelId="{EEF4B489-ADDD-4350-A71A-CFBCDB13C5CC}" type="pres">
      <dgm:prSet presAssocID="{2B5B3F7D-7882-4233-9290-4A6E5F957EAE}" presName="Name0" presStyleCnt="0">
        <dgm:presLayoutVars>
          <dgm:dir/>
          <dgm:resizeHandles val="exact"/>
        </dgm:presLayoutVars>
      </dgm:prSet>
      <dgm:spPr/>
    </dgm:pt>
    <dgm:pt modelId="{F7EC2315-6C01-4BD0-A656-0A4F1D095B7F}" type="pres">
      <dgm:prSet presAssocID="{FA19FBCC-06C4-4339-9691-E08851586952}" presName="compNode" presStyleCnt="0"/>
      <dgm:spPr/>
    </dgm:pt>
    <dgm:pt modelId="{993ECA4F-0651-4612-A992-047D6ED0D35B}" type="pres">
      <dgm:prSet presAssocID="{FA19FBCC-06C4-4339-9691-E08851586952}" presName="pictRect" presStyleLbl="node1" presStyleIdx="0" presStyleCnt="4" custScaleX="110598" custScaleY="148758" custLinFactNeighborX="2401" custLinFactNeighborY="-19747"/>
      <dgm:spPr/>
    </dgm:pt>
    <dgm:pt modelId="{4A927B44-DA28-4C73-B164-2E2FC95600BB}" type="pres">
      <dgm:prSet presAssocID="{FA19FBCC-06C4-4339-9691-E08851586952}" presName="textRect" presStyleLbl="revTx" presStyleIdx="0" presStyleCnt="4" custScaleY="38609">
        <dgm:presLayoutVars>
          <dgm:bulletEnabled val="1"/>
        </dgm:presLayoutVars>
      </dgm:prSet>
      <dgm:spPr/>
    </dgm:pt>
    <dgm:pt modelId="{4790F35F-E1A4-481C-ABBB-A85536A32CBA}" type="pres">
      <dgm:prSet presAssocID="{FD735FB8-B21A-4137-9E7B-49D42451C677}" presName="sibTrans" presStyleLbl="sibTrans2D1" presStyleIdx="0" presStyleCnt="0"/>
      <dgm:spPr/>
    </dgm:pt>
    <dgm:pt modelId="{29EEF1B7-0E2D-4E86-962E-2892C4C7543F}" type="pres">
      <dgm:prSet presAssocID="{0771EE85-8148-42D4-8202-159119CD5FB1}" presName="compNode" presStyleCnt="0"/>
      <dgm:spPr/>
    </dgm:pt>
    <dgm:pt modelId="{123C9971-70EC-4574-AC34-38F22B1103DA}" type="pres">
      <dgm:prSet presAssocID="{0771EE85-8148-42D4-8202-159119CD5FB1}" presName="pictRect" presStyleLbl="node1" presStyleIdx="1" presStyleCnt="4" custScaleY="146727" custLinFactNeighborX="-1600" custLinFactNeighborY="-20325"/>
      <dgm:spPr/>
    </dgm:pt>
    <dgm:pt modelId="{1457E694-E8DE-4065-85A7-2797479C7C0D}" type="pres">
      <dgm:prSet presAssocID="{0771EE85-8148-42D4-8202-159119CD5FB1}" presName="textRect" presStyleLbl="revTx" presStyleIdx="1" presStyleCnt="4" custScaleY="36450" custLinFactNeighborX="-478">
        <dgm:presLayoutVars>
          <dgm:bulletEnabled val="1"/>
        </dgm:presLayoutVars>
      </dgm:prSet>
      <dgm:spPr/>
    </dgm:pt>
    <dgm:pt modelId="{59356029-57E4-4DE3-93E7-DBC56C5E4823}" type="pres">
      <dgm:prSet presAssocID="{9592942B-F249-4F80-829D-1996E99657F4}" presName="sibTrans" presStyleLbl="sibTrans2D1" presStyleIdx="0" presStyleCnt="0"/>
      <dgm:spPr/>
    </dgm:pt>
    <dgm:pt modelId="{E024CDF8-E60E-415C-91CB-4EF3E76D494B}" type="pres">
      <dgm:prSet presAssocID="{8D82B950-9F39-4632-BA83-B0BBB944E5B7}" presName="compNode" presStyleCnt="0"/>
      <dgm:spPr/>
    </dgm:pt>
    <dgm:pt modelId="{282BF444-F5EB-4DD9-96DA-AFFB0ED73038}" type="pres">
      <dgm:prSet presAssocID="{8D82B950-9F39-4632-BA83-B0BBB944E5B7}" presName="pictRect" presStyleLbl="node1" presStyleIdx="2" presStyleCnt="4" custScaleX="109592" custLinFactNeighborX="1393"/>
      <dgm:spPr/>
    </dgm:pt>
    <dgm:pt modelId="{B72DB2EB-63BF-4293-B242-FD13DF6FA875}" type="pres">
      <dgm:prSet presAssocID="{8D82B950-9F39-4632-BA83-B0BBB944E5B7}" presName="textRect" presStyleLbl="revTx" presStyleIdx="2" presStyleCnt="4" custScaleY="41577" custLinFactNeighborX="-68" custLinFactNeighborY="4313">
        <dgm:presLayoutVars>
          <dgm:bulletEnabled val="1"/>
        </dgm:presLayoutVars>
      </dgm:prSet>
      <dgm:spPr/>
    </dgm:pt>
    <dgm:pt modelId="{37E97381-DE24-4261-8B10-92AE36B1B6B5}" type="pres">
      <dgm:prSet presAssocID="{63339CF0-07FA-41BF-9F72-69896ED3B07C}" presName="sibTrans" presStyleLbl="sibTrans2D1" presStyleIdx="0" presStyleCnt="0"/>
      <dgm:spPr/>
    </dgm:pt>
    <dgm:pt modelId="{1A25ADB0-5B5E-4B49-9F5D-BD00DF974D7A}" type="pres">
      <dgm:prSet presAssocID="{E3362161-586A-41FC-BA81-8F59962B0DF4}" presName="compNode" presStyleCnt="0"/>
      <dgm:spPr/>
    </dgm:pt>
    <dgm:pt modelId="{E34F8259-3E1D-4309-8EC5-2EBA620B9B4B}" type="pres">
      <dgm:prSet presAssocID="{E3362161-586A-41FC-BA81-8F59962B0DF4}" presName="pictRect" presStyleLbl="node1" presStyleIdx="3" presStyleCnt="4"/>
      <dgm:spPr/>
    </dgm:pt>
    <dgm:pt modelId="{D3763B6E-2ED1-4463-BC22-B43198A03358}" type="pres">
      <dgm:prSet presAssocID="{E3362161-586A-41FC-BA81-8F59962B0DF4}" presName="textRect" presStyleLbl="revTx" presStyleIdx="3" presStyleCnt="4" custScaleY="40326" custLinFactNeighborY="3864">
        <dgm:presLayoutVars>
          <dgm:bulletEnabled val="1"/>
        </dgm:presLayoutVars>
      </dgm:prSet>
      <dgm:spPr/>
    </dgm:pt>
  </dgm:ptLst>
  <dgm:cxnLst>
    <dgm:cxn modelId="{AD8D221E-762B-45D7-9CD5-9D5874DB5A30}" type="presOf" srcId="{63339CF0-07FA-41BF-9F72-69896ED3B07C}" destId="{37E97381-DE24-4261-8B10-92AE36B1B6B5}" srcOrd="0" destOrd="0" presId="urn:microsoft.com/office/officeart/2005/8/layout/pList1"/>
    <dgm:cxn modelId="{D3BA8A3A-82E4-4B8C-BA47-A4553647A117}" srcId="{2B5B3F7D-7882-4233-9290-4A6E5F957EAE}" destId="{0771EE85-8148-42D4-8202-159119CD5FB1}" srcOrd="1" destOrd="0" parTransId="{909A4AE6-7577-44E7-9092-B430CBAF96D3}" sibTransId="{9592942B-F249-4F80-829D-1996E99657F4}"/>
    <dgm:cxn modelId="{5716453F-D75D-4623-8E3C-A33A639F4FEA}" type="presOf" srcId="{E3362161-586A-41FC-BA81-8F59962B0DF4}" destId="{D3763B6E-2ED1-4463-BC22-B43198A03358}" srcOrd="0" destOrd="0" presId="urn:microsoft.com/office/officeart/2005/8/layout/pList1"/>
    <dgm:cxn modelId="{03C7EB6E-6711-4D0A-91A2-32B3F1D0621B}" srcId="{2B5B3F7D-7882-4233-9290-4A6E5F957EAE}" destId="{E3362161-586A-41FC-BA81-8F59962B0DF4}" srcOrd="3" destOrd="0" parTransId="{9137955E-1194-448A-88EF-9A052F67BA6F}" sibTransId="{64AE1B50-CBEE-48DD-9AFA-8F850A126F30}"/>
    <dgm:cxn modelId="{F165F051-9117-496F-8F8C-03770BE48DD4}" type="presOf" srcId="{9592942B-F249-4F80-829D-1996E99657F4}" destId="{59356029-57E4-4DE3-93E7-DBC56C5E4823}" srcOrd="0" destOrd="0" presId="urn:microsoft.com/office/officeart/2005/8/layout/pList1"/>
    <dgm:cxn modelId="{C793F18B-A9A1-40B4-BFBD-3B9E47BCFB26}" type="presOf" srcId="{8D82B950-9F39-4632-BA83-B0BBB944E5B7}" destId="{B72DB2EB-63BF-4293-B242-FD13DF6FA875}" srcOrd="0" destOrd="0" presId="urn:microsoft.com/office/officeart/2005/8/layout/pList1"/>
    <dgm:cxn modelId="{D2A35B9E-6D7E-453D-9541-52243E22BD97}" type="presOf" srcId="{FA19FBCC-06C4-4339-9691-E08851586952}" destId="{4A927B44-DA28-4C73-B164-2E2FC95600BB}" srcOrd="0" destOrd="0" presId="urn:microsoft.com/office/officeart/2005/8/layout/pList1"/>
    <dgm:cxn modelId="{FAB4D3CA-163A-4A59-96D1-2BA13660BB54}" srcId="{2B5B3F7D-7882-4233-9290-4A6E5F957EAE}" destId="{FA19FBCC-06C4-4339-9691-E08851586952}" srcOrd="0" destOrd="0" parTransId="{68AFE4E7-081D-4A20-935D-CF79732771ED}" sibTransId="{FD735FB8-B21A-4137-9E7B-49D42451C677}"/>
    <dgm:cxn modelId="{6DBBDBD1-D22C-490F-9E63-516F8B9A6BA0}" srcId="{2B5B3F7D-7882-4233-9290-4A6E5F957EAE}" destId="{8D82B950-9F39-4632-BA83-B0BBB944E5B7}" srcOrd="2" destOrd="0" parTransId="{59D53A6D-E85D-49C3-9444-D0B4F3E768D8}" sibTransId="{63339CF0-07FA-41BF-9F72-69896ED3B07C}"/>
    <dgm:cxn modelId="{06913ED3-1C01-4475-B32E-B8EBE4D7FBB5}" type="presOf" srcId="{0771EE85-8148-42D4-8202-159119CD5FB1}" destId="{1457E694-E8DE-4065-85A7-2797479C7C0D}" srcOrd="0" destOrd="0" presId="urn:microsoft.com/office/officeart/2005/8/layout/pList1"/>
    <dgm:cxn modelId="{7DAFCDDE-96EC-4AE9-944D-EC2FFE789728}" type="presOf" srcId="{2B5B3F7D-7882-4233-9290-4A6E5F957EAE}" destId="{EEF4B489-ADDD-4350-A71A-CFBCDB13C5CC}" srcOrd="0" destOrd="0" presId="urn:microsoft.com/office/officeart/2005/8/layout/pList1"/>
    <dgm:cxn modelId="{732298E9-2EB4-40D5-90B3-67A45EE36A4B}" type="presOf" srcId="{FD735FB8-B21A-4137-9E7B-49D42451C677}" destId="{4790F35F-E1A4-481C-ABBB-A85536A32CBA}" srcOrd="0" destOrd="0" presId="urn:microsoft.com/office/officeart/2005/8/layout/pList1"/>
    <dgm:cxn modelId="{92AB99AA-317C-45E0-AEED-5BEAA7B3F572}" type="presParOf" srcId="{EEF4B489-ADDD-4350-A71A-CFBCDB13C5CC}" destId="{F7EC2315-6C01-4BD0-A656-0A4F1D095B7F}" srcOrd="0" destOrd="0" presId="urn:microsoft.com/office/officeart/2005/8/layout/pList1"/>
    <dgm:cxn modelId="{D17AD150-4801-401D-A4D3-99FD529C63FC}" type="presParOf" srcId="{F7EC2315-6C01-4BD0-A656-0A4F1D095B7F}" destId="{993ECA4F-0651-4612-A992-047D6ED0D35B}" srcOrd="0" destOrd="0" presId="urn:microsoft.com/office/officeart/2005/8/layout/pList1"/>
    <dgm:cxn modelId="{C43DB564-F7FA-461F-A557-816C8EDDD819}" type="presParOf" srcId="{F7EC2315-6C01-4BD0-A656-0A4F1D095B7F}" destId="{4A927B44-DA28-4C73-B164-2E2FC95600BB}" srcOrd="1" destOrd="0" presId="urn:microsoft.com/office/officeart/2005/8/layout/pList1"/>
    <dgm:cxn modelId="{3AB336DC-F6ED-48F0-9144-33E70B81D6CA}" type="presParOf" srcId="{EEF4B489-ADDD-4350-A71A-CFBCDB13C5CC}" destId="{4790F35F-E1A4-481C-ABBB-A85536A32CBA}" srcOrd="1" destOrd="0" presId="urn:microsoft.com/office/officeart/2005/8/layout/pList1"/>
    <dgm:cxn modelId="{5D87A890-C4B1-456A-9E8E-5458BD2534D5}" type="presParOf" srcId="{EEF4B489-ADDD-4350-A71A-CFBCDB13C5CC}" destId="{29EEF1B7-0E2D-4E86-962E-2892C4C7543F}" srcOrd="2" destOrd="0" presId="urn:microsoft.com/office/officeart/2005/8/layout/pList1"/>
    <dgm:cxn modelId="{DF6F3220-BFA5-440E-8F36-88660148E712}" type="presParOf" srcId="{29EEF1B7-0E2D-4E86-962E-2892C4C7543F}" destId="{123C9971-70EC-4574-AC34-38F22B1103DA}" srcOrd="0" destOrd="0" presId="urn:microsoft.com/office/officeart/2005/8/layout/pList1"/>
    <dgm:cxn modelId="{1EC67291-FE39-4081-862C-A2EB9C067C44}" type="presParOf" srcId="{29EEF1B7-0E2D-4E86-962E-2892C4C7543F}" destId="{1457E694-E8DE-4065-85A7-2797479C7C0D}" srcOrd="1" destOrd="0" presId="urn:microsoft.com/office/officeart/2005/8/layout/pList1"/>
    <dgm:cxn modelId="{BC227B2F-A618-4D21-9089-3855C0851890}" type="presParOf" srcId="{EEF4B489-ADDD-4350-A71A-CFBCDB13C5CC}" destId="{59356029-57E4-4DE3-93E7-DBC56C5E4823}" srcOrd="3" destOrd="0" presId="urn:microsoft.com/office/officeart/2005/8/layout/pList1"/>
    <dgm:cxn modelId="{158C34F3-2A94-4945-98D3-E8A1F9B5F649}" type="presParOf" srcId="{EEF4B489-ADDD-4350-A71A-CFBCDB13C5CC}" destId="{E024CDF8-E60E-415C-91CB-4EF3E76D494B}" srcOrd="4" destOrd="0" presId="urn:microsoft.com/office/officeart/2005/8/layout/pList1"/>
    <dgm:cxn modelId="{37BE7006-558B-4F62-B625-612415DA2028}" type="presParOf" srcId="{E024CDF8-E60E-415C-91CB-4EF3E76D494B}" destId="{282BF444-F5EB-4DD9-96DA-AFFB0ED73038}" srcOrd="0" destOrd="0" presId="urn:microsoft.com/office/officeart/2005/8/layout/pList1"/>
    <dgm:cxn modelId="{08CD7D20-4CB2-4EFD-A7B7-ADDE5740474F}" type="presParOf" srcId="{E024CDF8-E60E-415C-91CB-4EF3E76D494B}" destId="{B72DB2EB-63BF-4293-B242-FD13DF6FA875}" srcOrd="1" destOrd="0" presId="urn:microsoft.com/office/officeart/2005/8/layout/pList1"/>
    <dgm:cxn modelId="{F19D06A3-4E0E-45DC-B0F6-BBFFFC983615}" type="presParOf" srcId="{EEF4B489-ADDD-4350-A71A-CFBCDB13C5CC}" destId="{37E97381-DE24-4261-8B10-92AE36B1B6B5}" srcOrd="5" destOrd="0" presId="urn:microsoft.com/office/officeart/2005/8/layout/pList1"/>
    <dgm:cxn modelId="{8EF10039-0DA0-4BFB-BF8C-07DF477CD644}" type="presParOf" srcId="{EEF4B489-ADDD-4350-A71A-CFBCDB13C5CC}" destId="{1A25ADB0-5B5E-4B49-9F5D-BD00DF974D7A}" srcOrd="6" destOrd="0" presId="urn:microsoft.com/office/officeart/2005/8/layout/pList1"/>
    <dgm:cxn modelId="{DB5AFB0C-9250-4362-8DB5-4C1C465A46E3}" type="presParOf" srcId="{1A25ADB0-5B5E-4B49-9F5D-BD00DF974D7A}" destId="{E34F8259-3E1D-4309-8EC5-2EBA620B9B4B}" srcOrd="0" destOrd="0" presId="urn:microsoft.com/office/officeart/2005/8/layout/pList1"/>
    <dgm:cxn modelId="{113C52A1-E46B-454B-860C-F657E37362DB}" type="presParOf" srcId="{1A25ADB0-5B5E-4B49-9F5D-BD00DF974D7A}" destId="{D3763B6E-2ED1-4463-BC22-B43198A03358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2B5B3F7D-7882-4233-9290-4A6E5F957EAE}" type="doc">
      <dgm:prSet loTypeId="urn:microsoft.com/office/officeart/2005/8/layout/pList1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A19FBCC-06C4-4339-9691-E08851586952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68AFE4E7-081D-4A20-935D-CF79732771ED}" type="parTrans" cxnId="{FAB4D3CA-163A-4A59-96D1-2BA13660BB54}">
      <dgm:prSet/>
      <dgm:spPr/>
      <dgm:t>
        <a:bodyPr/>
        <a:lstStyle/>
        <a:p>
          <a:endParaRPr lang="en-US"/>
        </a:p>
      </dgm:t>
    </dgm:pt>
    <dgm:pt modelId="{FD735FB8-B21A-4137-9E7B-49D42451C677}" type="sibTrans" cxnId="{FAB4D3CA-163A-4A59-96D1-2BA13660BB54}">
      <dgm:prSet/>
      <dgm:spPr/>
      <dgm:t>
        <a:bodyPr/>
        <a:lstStyle/>
        <a:p>
          <a:endParaRPr lang="en-US"/>
        </a:p>
      </dgm:t>
    </dgm:pt>
    <dgm:pt modelId="{0771EE85-8148-42D4-8202-159119CD5FB1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09A4AE6-7577-44E7-9092-B430CBAF96D3}" type="parTrans" cxnId="{D3BA8A3A-82E4-4B8C-BA47-A4553647A117}">
      <dgm:prSet/>
      <dgm:spPr/>
      <dgm:t>
        <a:bodyPr/>
        <a:lstStyle/>
        <a:p>
          <a:endParaRPr lang="en-US"/>
        </a:p>
      </dgm:t>
    </dgm:pt>
    <dgm:pt modelId="{9592942B-F249-4F80-829D-1996E99657F4}" type="sibTrans" cxnId="{D3BA8A3A-82E4-4B8C-BA47-A4553647A117}">
      <dgm:prSet/>
      <dgm:spPr/>
      <dgm:t>
        <a:bodyPr/>
        <a:lstStyle/>
        <a:p>
          <a:endParaRPr lang="en-US"/>
        </a:p>
      </dgm:t>
    </dgm:pt>
    <dgm:pt modelId="{8D82B950-9F39-4632-BA83-B0BBB944E5B7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59D53A6D-E85D-49C3-9444-D0B4F3E768D8}" type="parTrans" cxnId="{6DBBDBD1-D22C-490F-9E63-516F8B9A6BA0}">
      <dgm:prSet/>
      <dgm:spPr/>
      <dgm:t>
        <a:bodyPr/>
        <a:lstStyle/>
        <a:p>
          <a:endParaRPr lang="en-US"/>
        </a:p>
      </dgm:t>
    </dgm:pt>
    <dgm:pt modelId="{63339CF0-07FA-41BF-9F72-69896ED3B07C}" type="sibTrans" cxnId="{6DBBDBD1-D22C-490F-9E63-516F8B9A6BA0}">
      <dgm:prSet/>
      <dgm:spPr/>
      <dgm:t>
        <a:bodyPr/>
        <a:lstStyle/>
        <a:p>
          <a:endParaRPr lang="en-US"/>
        </a:p>
      </dgm:t>
    </dgm:pt>
    <dgm:pt modelId="{E3362161-586A-41FC-BA81-8F59962B0DF4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137955E-1194-448A-88EF-9A052F67BA6F}" type="parTrans" cxnId="{03C7EB6E-6711-4D0A-91A2-32B3F1D0621B}">
      <dgm:prSet/>
      <dgm:spPr/>
      <dgm:t>
        <a:bodyPr/>
        <a:lstStyle/>
        <a:p>
          <a:endParaRPr lang="en-US"/>
        </a:p>
      </dgm:t>
    </dgm:pt>
    <dgm:pt modelId="{64AE1B50-CBEE-48DD-9AFA-8F850A126F30}" type="sibTrans" cxnId="{03C7EB6E-6711-4D0A-91A2-32B3F1D0621B}">
      <dgm:prSet/>
      <dgm:spPr/>
      <dgm:t>
        <a:bodyPr/>
        <a:lstStyle/>
        <a:p>
          <a:endParaRPr lang="en-US"/>
        </a:p>
      </dgm:t>
    </dgm:pt>
    <dgm:pt modelId="{EEF4B489-ADDD-4350-A71A-CFBCDB13C5CC}" type="pres">
      <dgm:prSet presAssocID="{2B5B3F7D-7882-4233-9290-4A6E5F957EAE}" presName="Name0" presStyleCnt="0">
        <dgm:presLayoutVars>
          <dgm:dir/>
          <dgm:resizeHandles val="exact"/>
        </dgm:presLayoutVars>
      </dgm:prSet>
      <dgm:spPr/>
    </dgm:pt>
    <dgm:pt modelId="{F7EC2315-6C01-4BD0-A656-0A4F1D095B7F}" type="pres">
      <dgm:prSet presAssocID="{FA19FBCC-06C4-4339-9691-E08851586952}" presName="compNode" presStyleCnt="0"/>
      <dgm:spPr/>
    </dgm:pt>
    <dgm:pt modelId="{993ECA4F-0651-4612-A992-047D6ED0D35B}" type="pres">
      <dgm:prSet presAssocID="{FA19FBCC-06C4-4339-9691-E08851586952}" presName="pictRect" presStyleLbl="node1" presStyleIdx="0" presStyleCnt="4" custScaleX="110598" custScaleY="148758" custLinFactNeighborX="2401" custLinFactNeighborY="-19747"/>
      <dgm:spPr/>
    </dgm:pt>
    <dgm:pt modelId="{4A927B44-DA28-4C73-B164-2E2FC95600BB}" type="pres">
      <dgm:prSet presAssocID="{FA19FBCC-06C4-4339-9691-E08851586952}" presName="textRect" presStyleLbl="revTx" presStyleIdx="0" presStyleCnt="4" custScaleY="38609">
        <dgm:presLayoutVars>
          <dgm:bulletEnabled val="1"/>
        </dgm:presLayoutVars>
      </dgm:prSet>
      <dgm:spPr/>
    </dgm:pt>
    <dgm:pt modelId="{4790F35F-E1A4-481C-ABBB-A85536A32CBA}" type="pres">
      <dgm:prSet presAssocID="{FD735FB8-B21A-4137-9E7B-49D42451C677}" presName="sibTrans" presStyleLbl="sibTrans2D1" presStyleIdx="0" presStyleCnt="0"/>
      <dgm:spPr/>
    </dgm:pt>
    <dgm:pt modelId="{29EEF1B7-0E2D-4E86-962E-2892C4C7543F}" type="pres">
      <dgm:prSet presAssocID="{0771EE85-8148-42D4-8202-159119CD5FB1}" presName="compNode" presStyleCnt="0"/>
      <dgm:spPr/>
    </dgm:pt>
    <dgm:pt modelId="{123C9971-70EC-4574-AC34-38F22B1103DA}" type="pres">
      <dgm:prSet presAssocID="{0771EE85-8148-42D4-8202-159119CD5FB1}" presName="pictRect" presStyleLbl="node1" presStyleIdx="1" presStyleCnt="4" custScaleY="146727" custLinFactNeighborX="-1600" custLinFactNeighborY="-20325"/>
      <dgm:spPr/>
    </dgm:pt>
    <dgm:pt modelId="{1457E694-E8DE-4065-85A7-2797479C7C0D}" type="pres">
      <dgm:prSet presAssocID="{0771EE85-8148-42D4-8202-159119CD5FB1}" presName="textRect" presStyleLbl="revTx" presStyleIdx="1" presStyleCnt="4" custScaleY="36450" custLinFactNeighborX="-478">
        <dgm:presLayoutVars>
          <dgm:bulletEnabled val="1"/>
        </dgm:presLayoutVars>
      </dgm:prSet>
      <dgm:spPr/>
    </dgm:pt>
    <dgm:pt modelId="{59356029-57E4-4DE3-93E7-DBC56C5E4823}" type="pres">
      <dgm:prSet presAssocID="{9592942B-F249-4F80-829D-1996E99657F4}" presName="sibTrans" presStyleLbl="sibTrans2D1" presStyleIdx="0" presStyleCnt="0"/>
      <dgm:spPr/>
    </dgm:pt>
    <dgm:pt modelId="{E024CDF8-E60E-415C-91CB-4EF3E76D494B}" type="pres">
      <dgm:prSet presAssocID="{8D82B950-9F39-4632-BA83-B0BBB944E5B7}" presName="compNode" presStyleCnt="0"/>
      <dgm:spPr/>
    </dgm:pt>
    <dgm:pt modelId="{282BF444-F5EB-4DD9-96DA-AFFB0ED73038}" type="pres">
      <dgm:prSet presAssocID="{8D82B950-9F39-4632-BA83-B0BBB944E5B7}" presName="pictRect" presStyleLbl="node1" presStyleIdx="2" presStyleCnt="4" custScaleX="109592" custLinFactNeighborX="1393"/>
      <dgm:spPr/>
    </dgm:pt>
    <dgm:pt modelId="{B72DB2EB-63BF-4293-B242-FD13DF6FA875}" type="pres">
      <dgm:prSet presAssocID="{8D82B950-9F39-4632-BA83-B0BBB944E5B7}" presName="textRect" presStyleLbl="revTx" presStyleIdx="2" presStyleCnt="4" custScaleY="41577" custLinFactNeighborX="-68" custLinFactNeighborY="4313">
        <dgm:presLayoutVars>
          <dgm:bulletEnabled val="1"/>
        </dgm:presLayoutVars>
      </dgm:prSet>
      <dgm:spPr/>
    </dgm:pt>
    <dgm:pt modelId="{37E97381-DE24-4261-8B10-92AE36B1B6B5}" type="pres">
      <dgm:prSet presAssocID="{63339CF0-07FA-41BF-9F72-69896ED3B07C}" presName="sibTrans" presStyleLbl="sibTrans2D1" presStyleIdx="0" presStyleCnt="0"/>
      <dgm:spPr/>
    </dgm:pt>
    <dgm:pt modelId="{1A25ADB0-5B5E-4B49-9F5D-BD00DF974D7A}" type="pres">
      <dgm:prSet presAssocID="{E3362161-586A-41FC-BA81-8F59962B0DF4}" presName="compNode" presStyleCnt="0"/>
      <dgm:spPr/>
    </dgm:pt>
    <dgm:pt modelId="{E34F8259-3E1D-4309-8EC5-2EBA620B9B4B}" type="pres">
      <dgm:prSet presAssocID="{E3362161-586A-41FC-BA81-8F59962B0DF4}" presName="pictRect" presStyleLbl="node1" presStyleIdx="3" presStyleCnt="4"/>
      <dgm:spPr/>
    </dgm:pt>
    <dgm:pt modelId="{D3763B6E-2ED1-4463-BC22-B43198A03358}" type="pres">
      <dgm:prSet presAssocID="{E3362161-586A-41FC-BA81-8F59962B0DF4}" presName="textRect" presStyleLbl="revTx" presStyleIdx="3" presStyleCnt="4" custScaleY="40326" custLinFactNeighborY="3864">
        <dgm:presLayoutVars>
          <dgm:bulletEnabled val="1"/>
        </dgm:presLayoutVars>
      </dgm:prSet>
      <dgm:spPr/>
    </dgm:pt>
  </dgm:ptLst>
  <dgm:cxnLst>
    <dgm:cxn modelId="{AD8D221E-762B-45D7-9CD5-9D5874DB5A30}" type="presOf" srcId="{63339CF0-07FA-41BF-9F72-69896ED3B07C}" destId="{37E97381-DE24-4261-8B10-92AE36B1B6B5}" srcOrd="0" destOrd="0" presId="urn:microsoft.com/office/officeart/2005/8/layout/pList1"/>
    <dgm:cxn modelId="{D3BA8A3A-82E4-4B8C-BA47-A4553647A117}" srcId="{2B5B3F7D-7882-4233-9290-4A6E5F957EAE}" destId="{0771EE85-8148-42D4-8202-159119CD5FB1}" srcOrd="1" destOrd="0" parTransId="{909A4AE6-7577-44E7-9092-B430CBAF96D3}" sibTransId="{9592942B-F249-4F80-829D-1996E99657F4}"/>
    <dgm:cxn modelId="{5716453F-D75D-4623-8E3C-A33A639F4FEA}" type="presOf" srcId="{E3362161-586A-41FC-BA81-8F59962B0DF4}" destId="{D3763B6E-2ED1-4463-BC22-B43198A03358}" srcOrd="0" destOrd="0" presId="urn:microsoft.com/office/officeart/2005/8/layout/pList1"/>
    <dgm:cxn modelId="{03C7EB6E-6711-4D0A-91A2-32B3F1D0621B}" srcId="{2B5B3F7D-7882-4233-9290-4A6E5F957EAE}" destId="{E3362161-586A-41FC-BA81-8F59962B0DF4}" srcOrd="3" destOrd="0" parTransId="{9137955E-1194-448A-88EF-9A052F67BA6F}" sibTransId="{64AE1B50-CBEE-48DD-9AFA-8F850A126F30}"/>
    <dgm:cxn modelId="{F165F051-9117-496F-8F8C-03770BE48DD4}" type="presOf" srcId="{9592942B-F249-4F80-829D-1996E99657F4}" destId="{59356029-57E4-4DE3-93E7-DBC56C5E4823}" srcOrd="0" destOrd="0" presId="urn:microsoft.com/office/officeart/2005/8/layout/pList1"/>
    <dgm:cxn modelId="{C793F18B-A9A1-40B4-BFBD-3B9E47BCFB26}" type="presOf" srcId="{8D82B950-9F39-4632-BA83-B0BBB944E5B7}" destId="{B72DB2EB-63BF-4293-B242-FD13DF6FA875}" srcOrd="0" destOrd="0" presId="urn:microsoft.com/office/officeart/2005/8/layout/pList1"/>
    <dgm:cxn modelId="{D2A35B9E-6D7E-453D-9541-52243E22BD97}" type="presOf" srcId="{FA19FBCC-06C4-4339-9691-E08851586952}" destId="{4A927B44-DA28-4C73-B164-2E2FC95600BB}" srcOrd="0" destOrd="0" presId="urn:microsoft.com/office/officeart/2005/8/layout/pList1"/>
    <dgm:cxn modelId="{FAB4D3CA-163A-4A59-96D1-2BA13660BB54}" srcId="{2B5B3F7D-7882-4233-9290-4A6E5F957EAE}" destId="{FA19FBCC-06C4-4339-9691-E08851586952}" srcOrd="0" destOrd="0" parTransId="{68AFE4E7-081D-4A20-935D-CF79732771ED}" sibTransId="{FD735FB8-B21A-4137-9E7B-49D42451C677}"/>
    <dgm:cxn modelId="{6DBBDBD1-D22C-490F-9E63-516F8B9A6BA0}" srcId="{2B5B3F7D-7882-4233-9290-4A6E5F957EAE}" destId="{8D82B950-9F39-4632-BA83-B0BBB944E5B7}" srcOrd="2" destOrd="0" parTransId="{59D53A6D-E85D-49C3-9444-D0B4F3E768D8}" sibTransId="{63339CF0-07FA-41BF-9F72-69896ED3B07C}"/>
    <dgm:cxn modelId="{06913ED3-1C01-4475-B32E-B8EBE4D7FBB5}" type="presOf" srcId="{0771EE85-8148-42D4-8202-159119CD5FB1}" destId="{1457E694-E8DE-4065-85A7-2797479C7C0D}" srcOrd="0" destOrd="0" presId="urn:microsoft.com/office/officeart/2005/8/layout/pList1"/>
    <dgm:cxn modelId="{7DAFCDDE-96EC-4AE9-944D-EC2FFE789728}" type="presOf" srcId="{2B5B3F7D-7882-4233-9290-4A6E5F957EAE}" destId="{EEF4B489-ADDD-4350-A71A-CFBCDB13C5CC}" srcOrd="0" destOrd="0" presId="urn:microsoft.com/office/officeart/2005/8/layout/pList1"/>
    <dgm:cxn modelId="{732298E9-2EB4-40D5-90B3-67A45EE36A4B}" type="presOf" srcId="{FD735FB8-B21A-4137-9E7B-49D42451C677}" destId="{4790F35F-E1A4-481C-ABBB-A85536A32CBA}" srcOrd="0" destOrd="0" presId="urn:microsoft.com/office/officeart/2005/8/layout/pList1"/>
    <dgm:cxn modelId="{92AB99AA-317C-45E0-AEED-5BEAA7B3F572}" type="presParOf" srcId="{EEF4B489-ADDD-4350-A71A-CFBCDB13C5CC}" destId="{F7EC2315-6C01-4BD0-A656-0A4F1D095B7F}" srcOrd="0" destOrd="0" presId="urn:microsoft.com/office/officeart/2005/8/layout/pList1"/>
    <dgm:cxn modelId="{D17AD150-4801-401D-A4D3-99FD529C63FC}" type="presParOf" srcId="{F7EC2315-6C01-4BD0-A656-0A4F1D095B7F}" destId="{993ECA4F-0651-4612-A992-047D6ED0D35B}" srcOrd="0" destOrd="0" presId="urn:microsoft.com/office/officeart/2005/8/layout/pList1"/>
    <dgm:cxn modelId="{C43DB564-F7FA-461F-A557-816C8EDDD819}" type="presParOf" srcId="{F7EC2315-6C01-4BD0-A656-0A4F1D095B7F}" destId="{4A927B44-DA28-4C73-B164-2E2FC95600BB}" srcOrd="1" destOrd="0" presId="urn:microsoft.com/office/officeart/2005/8/layout/pList1"/>
    <dgm:cxn modelId="{3AB336DC-F6ED-48F0-9144-33E70B81D6CA}" type="presParOf" srcId="{EEF4B489-ADDD-4350-A71A-CFBCDB13C5CC}" destId="{4790F35F-E1A4-481C-ABBB-A85536A32CBA}" srcOrd="1" destOrd="0" presId="urn:microsoft.com/office/officeart/2005/8/layout/pList1"/>
    <dgm:cxn modelId="{5D87A890-C4B1-456A-9E8E-5458BD2534D5}" type="presParOf" srcId="{EEF4B489-ADDD-4350-A71A-CFBCDB13C5CC}" destId="{29EEF1B7-0E2D-4E86-962E-2892C4C7543F}" srcOrd="2" destOrd="0" presId="urn:microsoft.com/office/officeart/2005/8/layout/pList1"/>
    <dgm:cxn modelId="{DF6F3220-BFA5-440E-8F36-88660148E712}" type="presParOf" srcId="{29EEF1B7-0E2D-4E86-962E-2892C4C7543F}" destId="{123C9971-70EC-4574-AC34-38F22B1103DA}" srcOrd="0" destOrd="0" presId="urn:microsoft.com/office/officeart/2005/8/layout/pList1"/>
    <dgm:cxn modelId="{1EC67291-FE39-4081-862C-A2EB9C067C44}" type="presParOf" srcId="{29EEF1B7-0E2D-4E86-962E-2892C4C7543F}" destId="{1457E694-E8DE-4065-85A7-2797479C7C0D}" srcOrd="1" destOrd="0" presId="urn:microsoft.com/office/officeart/2005/8/layout/pList1"/>
    <dgm:cxn modelId="{BC227B2F-A618-4D21-9089-3855C0851890}" type="presParOf" srcId="{EEF4B489-ADDD-4350-A71A-CFBCDB13C5CC}" destId="{59356029-57E4-4DE3-93E7-DBC56C5E4823}" srcOrd="3" destOrd="0" presId="urn:microsoft.com/office/officeart/2005/8/layout/pList1"/>
    <dgm:cxn modelId="{158C34F3-2A94-4945-98D3-E8A1F9B5F649}" type="presParOf" srcId="{EEF4B489-ADDD-4350-A71A-CFBCDB13C5CC}" destId="{E024CDF8-E60E-415C-91CB-4EF3E76D494B}" srcOrd="4" destOrd="0" presId="urn:microsoft.com/office/officeart/2005/8/layout/pList1"/>
    <dgm:cxn modelId="{37BE7006-558B-4F62-B625-612415DA2028}" type="presParOf" srcId="{E024CDF8-E60E-415C-91CB-4EF3E76D494B}" destId="{282BF444-F5EB-4DD9-96DA-AFFB0ED73038}" srcOrd="0" destOrd="0" presId="urn:microsoft.com/office/officeart/2005/8/layout/pList1"/>
    <dgm:cxn modelId="{08CD7D20-4CB2-4EFD-A7B7-ADDE5740474F}" type="presParOf" srcId="{E024CDF8-E60E-415C-91CB-4EF3E76D494B}" destId="{B72DB2EB-63BF-4293-B242-FD13DF6FA875}" srcOrd="1" destOrd="0" presId="urn:microsoft.com/office/officeart/2005/8/layout/pList1"/>
    <dgm:cxn modelId="{F19D06A3-4E0E-45DC-B0F6-BBFFFC983615}" type="presParOf" srcId="{EEF4B489-ADDD-4350-A71A-CFBCDB13C5CC}" destId="{37E97381-DE24-4261-8B10-92AE36B1B6B5}" srcOrd="5" destOrd="0" presId="urn:microsoft.com/office/officeart/2005/8/layout/pList1"/>
    <dgm:cxn modelId="{8EF10039-0DA0-4BFB-BF8C-07DF477CD644}" type="presParOf" srcId="{EEF4B489-ADDD-4350-A71A-CFBCDB13C5CC}" destId="{1A25ADB0-5B5E-4B49-9F5D-BD00DF974D7A}" srcOrd="6" destOrd="0" presId="urn:microsoft.com/office/officeart/2005/8/layout/pList1"/>
    <dgm:cxn modelId="{DB5AFB0C-9250-4362-8DB5-4C1C465A46E3}" type="presParOf" srcId="{1A25ADB0-5B5E-4B49-9F5D-BD00DF974D7A}" destId="{E34F8259-3E1D-4309-8EC5-2EBA620B9B4B}" srcOrd="0" destOrd="0" presId="urn:microsoft.com/office/officeart/2005/8/layout/pList1"/>
    <dgm:cxn modelId="{113C52A1-E46B-454B-860C-F657E37362DB}" type="presParOf" srcId="{1A25ADB0-5B5E-4B49-9F5D-BD00DF974D7A}" destId="{D3763B6E-2ED1-4463-BC22-B43198A03358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2B5B3F7D-7882-4233-9290-4A6E5F957EAE}" type="doc">
      <dgm:prSet loTypeId="urn:microsoft.com/office/officeart/2005/8/layout/pList1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A19FBCC-06C4-4339-9691-E08851586952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68AFE4E7-081D-4A20-935D-CF79732771ED}" type="parTrans" cxnId="{FAB4D3CA-163A-4A59-96D1-2BA13660BB54}">
      <dgm:prSet/>
      <dgm:spPr/>
      <dgm:t>
        <a:bodyPr/>
        <a:lstStyle/>
        <a:p>
          <a:endParaRPr lang="en-US"/>
        </a:p>
      </dgm:t>
    </dgm:pt>
    <dgm:pt modelId="{FD735FB8-B21A-4137-9E7B-49D42451C677}" type="sibTrans" cxnId="{FAB4D3CA-163A-4A59-96D1-2BA13660BB54}">
      <dgm:prSet/>
      <dgm:spPr/>
      <dgm:t>
        <a:bodyPr/>
        <a:lstStyle/>
        <a:p>
          <a:endParaRPr lang="en-US"/>
        </a:p>
      </dgm:t>
    </dgm:pt>
    <dgm:pt modelId="{0771EE85-8148-42D4-8202-159119CD5FB1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09A4AE6-7577-44E7-9092-B430CBAF96D3}" type="parTrans" cxnId="{D3BA8A3A-82E4-4B8C-BA47-A4553647A117}">
      <dgm:prSet/>
      <dgm:spPr/>
      <dgm:t>
        <a:bodyPr/>
        <a:lstStyle/>
        <a:p>
          <a:endParaRPr lang="en-US"/>
        </a:p>
      </dgm:t>
    </dgm:pt>
    <dgm:pt modelId="{9592942B-F249-4F80-829D-1996E99657F4}" type="sibTrans" cxnId="{D3BA8A3A-82E4-4B8C-BA47-A4553647A117}">
      <dgm:prSet/>
      <dgm:spPr/>
      <dgm:t>
        <a:bodyPr/>
        <a:lstStyle/>
        <a:p>
          <a:endParaRPr lang="en-US"/>
        </a:p>
      </dgm:t>
    </dgm:pt>
    <dgm:pt modelId="{8D82B950-9F39-4632-BA83-B0BBB944E5B7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59D53A6D-E85D-49C3-9444-D0B4F3E768D8}" type="parTrans" cxnId="{6DBBDBD1-D22C-490F-9E63-516F8B9A6BA0}">
      <dgm:prSet/>
      <dgm:spPr/>
      <dgm:t>
        <a:bodyPr/>
        <a:lstStyle/>
        <a:p>
          <a:endParaRPr lang="en-US"/>
        </a:p>
      </dgm:t>
    </dgm:pt>
    <dgm:pt modelId="{63339CF0-07FA-41BF-9F72-69896ED3B07C}" type="sibTrans" cxnId="{6DBBDBD1-D22C-490F-9E63-516F8B9A6BA0}">
      <dgm:prSet/>
      <dgm:spPr/>
      <dgm:t>
        <a:bodyPr/>
        <a:lstStyle/>
        <a:p>
          <a:endParaRPr lang="en-US"/>
        </a:p>
      </dgm:t>
    </dgm:pt>
    <dgm:pt modelId="{E3362161-586A-41FC-BA81-8F59962B0DF4}">
      <dgm:prSet phldrT="[Text]" phldr="1" custT="1"/>
      <dgm:spPr>
        <a:ln>
          <a:solidFill>
            <a:schemeClr val="tx1"/>
          </a:solidFill>
        </a:ln>
      </dgm:spPr>
      <dgm:t>
        <a:bodyPr/>
        <a:lstStyle/>
        <a:p>
          <a:endParaRPr lang="en-US" sz="1200"/>
        </a:p>
      </dgm:t>
    </dgm:pt>
    <dgm:pt modelId="{9137955E-1194-448A-88EF-9A052F67BA6F}" type="parTrans" cxnId="{03C7EB6E-6711-4D0A-91A2-32B3F1D0621B}">
      <dgm:prSet/>
      <dgm:spPr/>
      <dgm:t>
        <a:bodyPr/>
        <a:lstStyle/>
        <a:p>
          <a:endParaRPr lang="en-US"/>
        </a:p>
      </dgm:t>
    </dgm:pt>
    <dgm:pt modelId="{64AE1B50-CBEE-48DD-9AFA-8F850A126F30}" type="sibTrans" cxnId="{03C7EB6E-6711-4D0A-91A2-32B3F1D0621B}">
      <dgm:prSet/>
      <dgm:spPr/>
      <dgm:t>
        <a:bodyPr/>
        <a:lstStyle/>
        <a:p>
          <a:endParaRPr lang="en-US"/>
        </a:p>
      </dgm:t>
    </dgm:pt>
    <dgm:pt modelId="{EEF4B489-ADDD-4350-A71A-CFBCDB13C5CC}" type="pres">
      <dgm:prSet presAssocID="{2B5B3F7D-7882-4233-9290-4A6E5F957EAE}" presName="Name0" presStyleCnt="0">
        <dgm:presLayoutVars>
          <dgm:dir/>
          <dgm:resizeHandles val="exact"/>
        </dgm:presLayoutVars>
      </dgm:prSet>
      <dgm:spPr/>
    </dgm:pt>
    <dgm:pt modelId="{F7EC2315-6C01-4BD0-A656-0A4F1D095B7F}" type="pres">
      <dgm:prSet presAssocID="{FA19FBCC-06C4-4339-9691-E08851586952}" presName="compNode" presStyleCnt="0"/>
      <dgm:spPr/>
    </dgm:pt>
    <dgm:pt modelId="{993ECA4F-0651-4612-A992-047D6ED0D35B}" type="pres">
      <dgm:prSet presAssocID="{FA19FBCC-06C4-4339-9691-E08851586952}" presName="pictRect" presStyleLbl="node1" presStyleIdx="0" presStyleCnt="4" custScaleX="110598" custScaleY="148758" custLinFactNeighborX="2401" custLinFactNeighborY="-19747"/>
      <dgm:spPr/>
    </dgm:pt>
    <dgm:pt modelId="{4A927B44-DA28-4C73-B164-2E2FC95600BB}" type="pres">
      <dgm:prSet presAssocID="{FA19FBCC-06C4-4339-9691-E08851586952}" presName="textRect" presStyleLbl="revTx" presStyleIdx="0" presStyleCnt="4" custScaleY="38609">
        <dgm:presLayoutVars>
          <dgm:bulletEnabled val="1"/>
        </dgm:presLayoutVars>
      </dgm:prSet>
      <dgm:spPr/>
    </dgm:pt>
    <dgm:pt modelId="{4790F35F-E1A4-481C-ABBB-A85536A32CBA}" type="pres">
      <dgm:prSet presAssocID="{FD735FB8-B21A-4137-9E7B-49D42451C677}" presName="sibTrans" presStyleLbl="sibTrans2D1" presStyleIdx="0" presStyleCnt="0"/>
      <dgm:spPr/>
    </dgm:pt>
    <dgm:pt modelId="{29EEF1B7-0E2D-4E86-962E-2892C4C7543F}" type="pres">
      <dgm:prSet presAssocID="{0771EE85-8148-42D4-8202-159119CD5FB1}" presName="compNode" presStyleCnt="0"/>
      <dgm:spPr/>
    </dgm:pt>
    <dgm:pt modelId="{123C9971-70EC-4574-AC34-38F22B1103DA}" type="pres">
      <dgm:prSet presAssocID="{0771EE85-8148-42D4-8202-159119CD5FB1}" presName="pictRect" presStyleLbl="node1" presStyleIdx="1" presStyleCnt="4" custScaleY="146727" custLinFactNeighborX="-1600" custLinFactNeighborY="-20325"/>
      <dgm:spPr/>
    </dgm:pt>
    <dgm:pt modelId="{1457E694-E8DE-4065-85A7-2797479C7C0D}" type="pres">
      <dgm:prSet presAssocID="{0771EE85-8148-42D4-8202-159119CD5FB1}" presName="textRect" presStyleLbl="revTx" presStyleIdx="1" presStyleCnt="4" custScaleY="36450" custLinFactNeighborX="-478">
        <dgm:presLayoutVars>
          <dgm:bulletEnabled val="1"/>
        </dgm:presLayoutVars>
      </dgm:prSet>
      <dgm:spPr/>
    </dgm:pt>
    <dgm:pt modelId="{59356029-57E4-4DE3-93E7-DBC56C5E4823}" type="pres">
      <dgm:prSet presAssocID="{9592942B-F249-4F80-829D-1996E99657F4}" presName="sibTrans" presStyleLbl="sibTrans2D1" presStyleIdx="0" presStyleCnt="0"/>
      <dgm:spPr/>
    </dgm:pt>
    <dgm:pt modelId="{E024CDF8-E60E-415C-91CB-4EF3E76D494B}" type="pres">
      <dgm:prSet presAssocID="{8D82B950-9F39-4632-BA83-B0BBB944E5B7}" presName="compNode" presStyleCnt="0"/>
      <dgm:spPr/>
    </dgm:pt>
    <dgm:pt modelId="{282BF444-F5EB-4DD9-96DA-AFFB0ED73038}" type="pres">
      <dgm:prSet presAssocID="{8D82B950-9F39-4632-BA83-B0BBB944E5B7}" presName="pictRect" presStyleLbl="node1" presStyleIdx="2" presStyleCnt="4" custScaleX="109592" custLinFactNeighborX="1393"/>
      <dgm:spPr/>
    </dgm:pt>
    <dgm:pt modelId="{B72DB2EB-63BF-4293-B242-FD13DF6FA875}" type="pres">
      <dgm:prSet presAssocID="{8D82B950-9F39-4632-BA83-B0BBB944E5B7}" presName="textRect" presStyleLbl="revTx" presStyleIdx="2" presStyleCnt="4" custScaleY="41577" custLinFactNeighborX="-68" custLinFactNeighborY="4313">
        <dgm:presLayoutVars>
          <dgm:bulletEnabled val="1"/>
        </dgm:presLayoutVars>
      </dgm:prSet>
      <dgm:spPr/>
    </dgm:pt>
    <dgm:pt modelId="{37E97381-DE24-4261-8B10-92AE36B1B6B5}" type="pres">
      <dgm:prSet presAssocID="{63339CF0-07FA-41BF-9F72-69896ED3B07C}" presName="sibTrans" presStyleLbl="sibTrans2D1" presStyleIdx="0" presStyleCnt="0"/>
      <dgm:spPr/>
    </dgm:pt>
    <dgm:pt modelId="{1A25ADB0-5B5E-4B49-9F5D-BD00DF974D7A}" type="pres">
      <dgm:prSet presAssocID="{E3362161-586A-41FC-BA81-8F59962B0DF4}" presName="compNode" presStyleCnt="0"/>
      <dgm:spPr/>
    </dgm:pt>
    <dgm:pt modelId="{E34F8259-3E1D-4309-8EC5-2EBA620B9B4B}" type="pres">
      <dgm:prSet presAssocID="{E3362161-586A-41FC-BA81-8F59962B0DF4}" presName="pictRect" presStyleLbl="node1" presStyleIdx="3" presStyleCnt="4"/>
      <dgm:spPr/>
    </dgm:pt>
    <dgm:pt modelId="{D3763B6E-2ED1-4463-BC22-B43198A03358}" type="pres">
      <dgm:prSet presAssocID="{E3362161-586A-41FC-BA81-8F59962B0DF4}" presName="textRect" presStyleLbl="revTx" presStyleIdx="3" presStyleCnt="4" custScaleY="40326" custLinFactNeighborY="3864">
        <dgm:presLayoutVars>
          <dgm:bulletEnabled val="1"/>
        </dgm:presLayoutVars>
      </dgm:prSet>
      <dgm:spPr/>
    </dgm:pt>
  </dgm:ptLst>
  <dgm:cxnLst>
    <dgm:cxn modelId="{AD8D221E-762B-45D7-9CD5-9D5874DB5A30}" type="presOf" srcId="{63339CF0-07FA-41BF-9F72-69896ED3B07C}" destId="{37E97381-DE24-4261-8B10-92AE36B1B6B5}" srcOrd="0" destOrd="0" presId="urn:microsoft.com/office/officeart/2005/8/layout/pList1"/>
    <dgm:cxn modelId="{D3BA8A3A-82E4-4B8C-BA47-A4553647A117}" srcId="{2B5B3F7D-7882-4233-9290-4A6E5F957EAE}" destId="{0771EE85-8148-42D4-8202-159119CD5FB1}" srcOrd="1" destOrd="0" parTransId="{909A4AE6-7577-44E7-9092-B430CBAF96D3}" sibTransId="{9592942B-F249-4F80-829D-1996E99657F4}"/>
    <dgm:cxn modelId="{5716453F-D75D-4623-8E3C-A33A639F4FEA}" type="presOf" srcId="{E3362161-586A-41FC-BA81-8F59962B0DF4}" destId="{D3763B6E-2ED1-4463-BC22-B43198A03358}" srcOrd="0" destOrd="0" presId="urn:microsoft.com/office/officeart/2005/8/layout/pList1"/>
    <dgm:cxn modelId="{03C7EB6E-6711-4D0A-91A2-32B3F1D0621B}" srcId="{2B5B3F7D-7882-4233-9290-4A6E5F957EAE}" destId="{E3362161-586A-41FC-BA81-8F59962B0DF4}" srcOrd="3" destOrd="0" parTransId="{9137955E-1194-448A-88EF-9A052F67BA6F}" sibTransId="{64AE1B50-CBEE-48DD-9AFA-8F850A126F30}"/>
    <dgm:cxn modelId="{F165F051-9117-496F-8F8C-03770BE48DD4}" type="presOf" srcId="{9592942B-F249-4F80-829D-1996E99657F4}" destId="{59356029-57E4-4DE3-93E7-DBC56C5E4823}" srcOrd="0" destOrd="0" presId="urn:microsoft.com/office/officeart/2005/8/layout/pList1"/>
    <dgm:cxn modelId="{C793F18B-A9A1-40B4-BFBD-3B9E47BCFB26}" type="presOf" srcId="{8D82B950-9F39-4632-BA83-B0BBB944E5B7}" destId="{B72DB2EB-63BF-4293-B242-FD13DF6FA875}" srcOrd="0" destOrd="0" presId="urn:microsoft.com/office/officeart/2005/8/layout/pList1"/>
    <dgm:cxn modelId="{D2A35B9E-6D7E-453D-9541-52243E22BD97}" type="presOf" srcId="{FA19FBCC-06C4-4339-9691-E08851586952}" destId="{4A927B44-DA28-4C73-B164-2E2FC95600BB}" srcOrd="0" destOrd="0" presId="urn:microsoft.com/office/officeart/2005/8/layout/pList1"/>
    <dgm:cxn modelId="{FAB4D3CA-163A-4A59-96D1-2BA13660BB54}" srcId="{2B5B3F7D-7882-4233-9290-4A6E5F957EAE}" destId="{FA19FBCC-06C4-4339-9691-E08851586952}" srcOrd="0" destOrd="0" parTransId="{68AFE4E7-081D-4A20-935D-CF79732771ED}" sibTransId="{FD735FB8-B21A-4137-9E7B-49D42451C677}"/>
    <dgm:cxn modelId="{6DBBDBD1-D22C-490F-9E63-516F8B9A6BA0}" srcId="{2B5B3F7D-7882-4233-9290-4A6E5F957EAE}" destId="{8D82B950-9F39-4632-BA83-B0BBB944E5B7}" srcOrd="2" destOrd="0" parTransId="{59D53A6D-E85D-49C3-9444-D0B4F3E768D8}" sibTransId="{63339CF0-07FA-41BF-9F72-69896ED3B07C}"/>
    <dgm:cxn modelId="{06913ED3-1C01-4475-B32E-B8EBE4D7FBB5}" type="presOf" srcId="{0771EE85-8148-42D4-8202-159119CD5FB1}" destId="{1457E694-E8DE-4065-85A7-2797479C7C0D}" srcOrd="0" destOrd="0" presId="urn:microsoft.com/office/officeart/2005/8/layout/pList1"/>
    <dgm:cxn modelId="{7DAFCDDE-96EC-4AE9-944D-EC2FFE789728}" type="presOf" srcId="{2B5B3F7D-7882-4233-9290-4A6E5F957EAE}" destId="{EEF4B489-ADDD-4350-A71A-CFBCDB13C5CC}" srcOrd="0" destOrd="0" presId="urn:microsoft.com/office/officeart/2005/8/layout/pList1"/>
    <dgm:cxn modelId="{732298E9-2EB4-40D5-90B3-67A45EE36A4B}" type="presOf" srcId="{FD735FB8-B21A-4137-9E7B-49D42451C677}" destId="{4790F35F-E1A4-481C-ABBB-A85536A32CBA}" srcOrd="0" destOrd="0" presId="urn:microsoft.com/office/officeart/2005/8/layout/pList1"/>
    <dgm:cxn modelId="{92AB99AA-317C-45E0-AEED-5BEAA7B3F572}" type="presParOf" srcId="{EEF4B489-ADDD-4350-A71A-CFBCDB13C5CC}" destId="{F7EC2315-6C01-4BD0-A656-0A4F1D095B7F}" srcOrd="0" destOrd="0" presId="urn:microsoft.com/office/officeart/2005/8/layout/pList1"/>
    <dgm:cxn modelId="{D17AD150-4801-401D-A4D3-99FD529C63FC}" type="presParOf" srcId="{F7EC2315-6C01-4BD0-A656-0A4F1D095B7F}" destId="{993ECA4F-0651-4612-A992-047D6ED0D35B}" srcOrd="0" destOrd="0" presId="urn:microsoft.com/office/officeart/2005/8/layout/pList1"/>
    <dgm:cxn modelId="{C43DB564-F7FA-461F-A557-816C8EDDD819}" type="presParOf" srcId="{F7EC2315-6C01-4BD0-A656-0A4F1D095B7F}" destId="{4A927B44-DA28-4C73-B164-2E2FC95600BB}" srcOrd="1" destOrd="0" presId="urn:microsoft.com/office/officeart/2005/8/layout/pList1"/>
    <dgm:cxn modelId="{3AB336DC-F6ED-48F0-9144-33E70B81D6CA}" type="presParOf" srcId="{EEF4B489-ADDD-4350-A71A-CFBCDB13C5CC}" destId="{4790F35F-E1A4-481C-ABBB-A85536A32CBA}" srcOrd="1" destOrd="0" presId="urn:microsoft.com/office/officeart/2005/8/layout/pList1"/>
    <dgm:cxn modelId="{5D87A890-C4B1-456A-9E8E-5458BD2534D5}" type="presParOf" srcId="{EEF4B489-ADDD-4350-A71A-CFBCDB13C5CC}" destId="{29EEF1B7-0E2D-4E86-962E-2892C4C7543F}" srcOrd="2" destOrd="0" presId="urn:microsoft.com/office/officeart/2005/8/layout/pList1"/>
    <dgm:cxn modelId="{DF6F3220-BFA5-440E-8F36-88660148E712}" type="presParOf" srcId="{29EEF1B7-0E2D-4E86-962E-2892C4C7543F}" destId="{123C9971-70EC-4574-AC34-38F22B1103DA}" srcOrd="0" destOrd="0" presId="urn:microsoft.com/office/officeart/2005/8/layout/pList1"/>
    <dgm:cxn modelId="{1EC67291-FE39-4081-862C-A2EB9C067C44}" type="presParOf" srcId="{29EEF1B7-0E2D-4E86-962E-2892C4C7543F}" destId="{1457E694-E8DE-4065-85A7-2797479C7C0D}" srcOrd="1" destOrd="0" presId="urn:microsoft.com/office/officeart/2005/8/layout/pList1"/>
    <dgm:cxn modelId="{BC227B2F-A618-4D21-9089-3855C0851890}" type="presParOf" srcId="{EEF4B489-ADDD-4350-A71A-CFBCDB13C5CC}" destId="{59356029-57E4-4DE3-93E7-DBC56C5E4823}" srcOrd="3" destOrd="0" presId="urn:microsoft.com/office/officeart/2005/8/layout/pList1"/>
    <dgm:cxn modelId="{158C34F3-2A94-4945-98D3-E8A1F9B5F649}" type="presParOf" srcId="{EEF4B489-ADDD-4350-A71A-CFBCDB13C5CC}" destId="{E024CDF8-E60E-415C-91CB-4EF3E76D494B}" srcOrd="4" destOrd="0" presId="urn:microsoft.com/office/officeart/2005/8/layout/pList1"/>
    <dgm:cxn modelId="{37BE7006-558B-4F62-B625-612415DA2028}" type="presParOf" srcId="{E024CDF8-E60E-415C-91CB-4EF3E76D494B}" destId="{282BF444-F5EB-4DD9-96DA-AFFB0ED73038}" srcOrd="0" destOrd="0" presId="urn:microsoft.com/office/officeart/2005/8/layout/pList1"/>
    <dgm:cxn modelId="{08CD7D20-4CB2-4EFD-A7B7-ADDE5740474F}" type="presParOf" srcId="{E024CDF8-E60E-415C-91CB-4EF3E76D494B}" destId="{B72DB2EB-63BF-4293-B242-FD13DF6FA875}" srcOrd="1" destOrd="0" presId="urn:microsoft.com/office/officeart/2005/8/layout/pList1"/>
    <dgm:cxn modelId="{F19D06A3-4E0E-45DC-B0F6-BBFFFC983615}" type="presParOf" srcId="{EEF4B489-ADDD-4350-A71A-CFBCDB13C5CC}" destId="{37E97381-DE24-4261-8B10-92AE36B1B6B5}" srcOrd="5" destOrd="0" presId="urn:microsoft.com/office/officeart/2005/8/layout/pList1"/>
    <dgm:cxn modelId="{8EF10039-0DA0-4BFB-BF8C-07DF477CD644}" type="presParOf" srcId="{EEF4B489-ADDD-4350-A71A-CFBCDB13C5CC}" destId="{1A25ADB0-5B5E-4B49-9F5D-BD00DF974D7A}" srcOrd="6" destOrd="0" presId="urn:microsoft.com/office/officeart/2005/8/layout/pList1"/>
    <dgm:cxn modelId="{DB5AFB0C-9250-4362-8DB5-4C1C465A46E3}" type="presParOf" srcId="{1A25ADB0-5B5E-4B49-9F5D-BD00DF974D7A}" destId="{E34F8259-3E1D-4309-8EC5-2EBA620B9B4B}" srcOrd="0" destOrd="0" presId="urn:microsoft.com/office/officeart/2005/8/layout/pList1"/>
    <dgm:cxn modelId="{113C52A1-E46B-454B-860C-F657E37362DB}" type="presParOf" srcId="{1A25ADB0-5B5E-4B49-9F5D-BD00DF974D7A}" destId="{D3763B6E-2ED1-4463-BC22-B43198A03358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3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3ECA4F-0651-4612-A992-047D6ED0D35B}">
      <dsp:nvSpPr>
        <dsp:cNvPr id="0" name=""/>
        <dsp:cNvSpPr/>
      </dsp:nvSpPr>
      <dsp:spPr>
        <a:xfrm>
          <a:off x="70899" y="375324"/>
          <a:ext cx="3147775" cy="291713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927B44-DA28-4C73-B164-2E2FC95600BB}">
      <dsp:nvSpPr>
        <dsp:cNvPr id="0" name=""/>
        <dsp:cNvSpPr/>
      </dsp:nvSpPr>
      <dsp:spPr>
        <a:xfrm>
          <a:off x="153381" y="3525741"/>
          <a:ext cx="2846141" cy="40767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3381" y="3525741"/>
        <a:ext cx="2846141" cy="407679"/>
      </dsp:txXfrm>
    </dsp:sp>
    <dsp:sp modelId="{123C9971-70EC-4574-AC34-38F22B1103DA}">
      <dsp:nvSpPr>
        <dsp:cNvPr id="0" name=""/>
        <dsp:cNvSpPr/>
      </dsp:nvSpPr>
      <dsp:spPr>
        <a:xfrm>
          <a:off x="3389534" y="379645"/>
          <a:ext cx="2846141" cy="287730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457E694-E8DE-4065-85A7-2797479C7C0D}">
      <dsp:nvSpPr>
        <dsp:cNvPr id="0" name=""/>
        <dsp:cNvSpPr/>
      </dsp:nvSpPr>
      <dsp:spPr>
        <a:xfrm>
          <a:off x="3421468" y="3532882"/>
          <a:ext cx="2846141" cy="384882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1468" y="3532882"/>
        <a:ext cx="2846141" cy="384882"/>
      </dsp:txXfrm>
    </dsp:sp>
    <dsp:sp modelId="{282BF444-F5EB-4DD9-96DA-AFFB0ED73038}">
      <dsp:nvSpPr>
        <dsp:cNvPr id="0" name=""/>
        <dsp:cNvSpPr/>
      </dsp:nvSpPr>
      <dsp:spPr>
        <a:xfrm>
          <a:off x="56526" y="4218035"/>
          <a:ext cx="3119142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2DB2EB-63BF-4293-B242-FD13DF6FA875}">
      <dsp:nvSpPr>
        <dsp:cNvPr id="0" name=""/>
        <dsp:cNvSpPr/>
      </dsp:nvSpPr>
      <dsp:spPr>
        <a:xfrm>
          <a:off x="151445" y="6533017"/>
          <a:ext cx="2846141" cy="43901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1445" y="6533017"/>
        <a:ext cx="2846141" cy="439019"/>
      </dsp:txXfrm>
    </dsp:sp>
    <dsp:sp modelId="{E34F8259-3E1D-4309-8EC5-2EBA620B9B4B}">
      <dsp:nvSpPr>
        <dsp:cNvPr id="0" name=""/>
        <dsp:cNvSpPr/>
      </dsp:nvSpPr>
      <dsp:spPr>
        <a:xfrm>
          <a:off x="3420756" y="4221337"/>
          <a:ext cx="2846141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3763B6E-2ED1-4463-BC22-B43198A03358}">
      <dsp:nvSpPr>
        <dsp:cNvPr id="0" name=""/>
        <dsp:cNvSpPr/>
      </dsp:nvSpPr>
      <dsp:spPr>
        <a:xfrm>
          <a:off x="3420756" y="6538183"/>
          <a:ext cx="2846141" cy="42580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0756" y="6538183"/>
        <a:ext cx="2846141" cy="425809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3ECA4F-0651-4612-A992-047D6ED0D35B}">
      <dsp:nvSpPr>
        <dsp:cNvPr id="0" name=""/>
        <dsp:cNvSpPr/>
      </dsp:nvSpPr>
      <dsp:spPr>
        <a:xfrm>
          <a:off x="70899" y="375324"/>
          <a:ext cx="3147775" cy="291713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927B44-DA28-4C73-B164-2E2FC95600BB}">
      <dsp:nvSpPr>
        <dsp:cNvPr id="0" name=""/>
        <dsp:cNvSpPr/>
      </dsp:nvSpPr>
      <dsp:spPr>
        <a:xfrm>
          <a:off x="153381" y="3525741"/>
          <a:ext cx="2846141" cy="40767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3381" y="3525741"/>
        <a:ext cx="2846141" cy="407679"/>
      </dsp:txXfrm>
    </dsp:sp>
    <dsp:sp modelId="{123C9971-70EC-4574-AC34-38F22B1103DA}">
      <dsp:nvSpPr>
        <dsp:cNvPr id="0" name=""/>
        <dsp:cNvSpPr/>
      </dsp:nvSpPr>
      <dsp:spPr>
        <a:xfrm>
          <a:off x="3389534" y="379645"/>
          <a:ext cx="2846141" cy="287730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457E694-E8DE-4065-85A7-2797479C7C0D}">
      <dsp:nvSpPr>
        <dsp:cNvPr id="0" name=""/>
        <dsp:cNvSpPr/>
      </dsp:nvSpPr>
      <dsp:spPr>
        <a:xfrm>
          <a:off x="3421468" y="3532882"/>
          <a:ext cx="2846141" cy="384882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1468" y="3532882"/>
        <a:ext cx="2846141" cy="384882"/>
      </dsp:txXfrm>
    </dsp:sp>
    <dsp:sp modelId="{282BF444-F5EB-4DD9-96DA-AFFB0ED73038}">
      <dsp:nvSpPr>
        <dsp:cNvPr id="0" name=""/>
        <dsp:cNvSpPr/>
      </dsp:nvSpPr>
      <dsp:spPr>
        <a:xfrm>
          <a:off x="56526" y="4218035"/>
          <a:ext cx="3119142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2DB2EB-63BF-4293-B242-FD13DF6FA875}">
      <dsp:nvSpPr>
        <dsp:cNvPr id="0" name=""/>
        <dsp:cNvSpPr/>
      </dsp:nvSpPr>
      <dsp:spPr>
        <a:xfrm>
          <a:off x="151445" y="6533017"/>
          <a:ext cx="2846141" cy="43901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1445" y="6533017"/>
        <a:ext cx="2846141" cy="439019"/>
      </dsp:txXfrm>
    </dsp:sp>
    <dsp:sp modelId="{E34F8259-3E1D-4309-8EC5-2EBA620B9B4B}">
      <dsp:nvSpPr>
        <dsp:cNvPr id="0" name=""/>
        <dsp:cNvSpPr/>
      </dsp:nvSpPr>
      <dsp:spPr>
        <a:xfrm>
          <a:off x="3420756" y="4221337"/>
          <a:ext cx="2846141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3763B6E-2ED1-4463-BC22-B43198A03358}">
      <dsp:nvSpPr>
        <dsp:cNvPr id="0" name=""/>
        <dsp:cNvSpPr/>
      </dsp:nvSpPr>
      <dsp:spPr>
        <a:xfrm>
          <a:off x="3420756" y="6538183"/>
          <a:ext cx="2846141" cy="42580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0756" y="6538183"/>
        <a:ext cx="2846141" cy="425809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3ECA4F-0651-4612-A992-047D6ED0D35B}">
      <dsp:nvSpPr>
        <dsp:cNvPr id="0" name=""/>
        <dsp:cNvSpPr/>
      </dsp:nvSpPr>
      <dsp:spPr>
        <a:xfrm>
          <a:off x="70899" y="375324"/>
          <a:ext cx="3147775" cy="291713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927B44-DA28-4C73-B164-2E2FC95600BB}">
      <dsp:nvSpPr>
        <dsp:cNvPr id="0" name=""/>
        <dsp:cNvSpPr/>
      </dsp:nvSpPr>
      <dsp:spPr>
        <a:xfrm>
          <a:off x="153381" y="3525741"/>
          <a:ext cx="2846141" cy="40767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3381" y="3525741"/>
        <a:ext cx="2846141" cy="407679"/>
      </dsp:txXfrm>
    </dsp:sp>
    <dsp:sp modelId="{123C9971-70EC-4574-AC34-38F22B1103DA}">
      <dsp:nvSpPr>
        <dsp:cNvPr id="0" name=""/>
        <dsp:cNvSpPr/>
      </dsp:nvSpPr>
      <dsp:spPr>
        <a:xfrm>
          <a:off x="3389534" y="379645"/>
          <a:ext cx="2846141" cy="287730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457E694-E8DE-4065-85A7-2797479C7C0D}">
      <dsp:nvSpPr>
        <dsp:cNvPr id="0" name=""/>
        <dsp:cNvSpPr/>
      </dsp:nvSpPr>
      <dsp:spPr>
        <a:xfrm>
          <a:off x="3421468" y="3532882"/>
          <a:ext cx="2846141" cy="384882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1468" y="3532882"/>
        <a:ext cx="2846141" cy="384882"/>
      </dsp:txXfrm>
    </dsp:sp>
    <dsp:sp modelId="{282BF444-F5EB-4DD9-96DA-AFFB0ED73038}">
      <dsp:nvSpPr>
        <dsp:cNvPr id="0" name=""/>
        <dsp:cNvSpPr/>
      </dsp:nvSpPr>
      <dsp:spPr>
        <a:xfrm>
          <a:off x="56526" y="4218035"/>
          <a:ext cx="3119142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2DB2EB-63BF-4293-B242-FD13DF6FA875}">
      <dsp:nvSpPr>
        <dsp:cNvPr id="0" name=""/>
        <dsp:cNvSpPr/>
      </dsp:nvSpPr>
      <dsp:spPr>
        <a:xfrm>
          <a:off x="151445" y="6533017"/>
          <a:ext cx="2846141" cy="43901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1445" y="6533017"/>
        <a:ext cx="2846141" cy="439019"/>
      </dsp:txXfrm>
    </dsp:sp>
    <dsp:sp modelId="{E34F8259-3E1D-4309-8EC5-2EBA620B9B4B}">
      <dsp:nvSpPr>
        <dsp:cNvPr id="0" name=""/>
        <dsp:cNvSpPr/>
      </dsp:nvSpPr>
      <dsp:spPr>
        <a:xfrm>
          <a:off x="3420756" y="4221337"/>
          <a:ext cx="2846141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3763B6E-2ED1-4463-BC22-B43198A03358}">
      <dsp:nvSpPr>
        <dsp:cNvPr id="0" name=""/>
        <dsp:cNvSpPr/>
      </dsp:nvSpPr>
      <dsp:spPr>
        <a:xfrm>
          <a:off x="3420756" y="6538183"/>
          <a:ext cx="2846141" cy="42580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0756" y="6538183"/>
        <a:ext cx="2846141" cy="425809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3ECA4F-0651-4612-A992-047D6ED0D35B}">
      <dsp:nvSpPr>
        <dsp:cNvPr id="0" name=""/>
        <dsp:cNvSpPr/>
      </dsp:nvSpPr>
      <dsp:spPr>
        <a:xfrm>
          <a:off x="70899" y="375324"/>
          <a:ext cx="3147775" cy="291713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927B44-DA28-4C73-B164-2E2FC95600BB}">
      <dsp:nvSpPr>
        <dsp:cNvPr id="0" name=""/>
        <dsp:cNvSpPr/>
      </dsp:nvSpPr>
      <dsp:spPr>
        <a:xfrm>
          <a:off x="153381" y="3525741"/>
          <a:ext cx="2846141" cy="40767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3381" y="3525741"/>
        <a:ext cx="2846141" cy="407679"/>
      </dsp:txXfrm>
    </dsp:sp>
    <dsp:sp modelId="{123C9971-70EC-4574-AC34-38F22B1103DA}">
      <dsp:nvSpPr>
        <dsp:cNvPr id="0" name=""/>
        <dsp:cNvSpPr/>
      </dsp:nvSpPr>
      <dsp:spPr>
        <a:xfrm>
          <a:off x="3389534" y="379645"/>
          <a:ext cx="2846141" cy="287730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457E694-E8DE-4065-85A7-2797479C7C0D}">
      <dsp:nvSpPr>
        <dsp:cNvPr id="0" name=""/>
        <dsp:cNvSpPr/>
      </dsp:nvSpPr>
      <dsp:spPr>
        <a:xfrm>
          <a:off x="3421468" y="3532882"/>
          <a:ext cx="2846141" cy="384882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1468" y="3532882"/>
        <a:ext cx="2846141" cy="384882"/>
      </dsp:txXfrm>
    </dsp:sp>
    <dsp:sp modelId="{282BF444-F5EB-4DD9-96DA-AFFB0ED73038}">
      <dsp:nvSpPr>
        <dsp:cNvPr id="0" name=""/>
        <dsp:cNvSpPr/>
      </dsp:nvSpPr>
      <dsp:spPr>
        <a:xfrm>
          <a:off x="56526" y="4218035"/>
          <a:ext cx="3119142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2DB2EB-63BF-4293-B242-FD13DF6FA875}">
      <dsp:nvSpPr>
        <dsp:cNvPr id="0" name=""/>
        <dsp:cNvSpPr/>
      </dsp:nvSpPr>
      <dsp:spPr>
        <a:xfrm>
          <a:off x="151445" y="6533017"/>
          <a:ext cx="2846141" cy="43901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1445" y="6533017"/>
        <a:ext cx="2846141" cy="439019"/>
      </dsp:txXfrm>
    </dsp:sp>
    <dsp:sp modelId="{E34F8259-3E1D-4309-8EC5-2EBA620B9B4B}">
      <dsp:nvSpPr>
        <dsp:cNvPr id="0" name=""/>
        <dsp:cNvSpPr/>
      </dsp:nvSpPr>
      <dsp:spPr>
        <a:xfrm>
          <a:off x="3420756" y="4221337"/>
          <a:ext cx="2846141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3763B6E-2ED1-4463-BC22-B43198A03358}">
      <dsp:nvSpPr>
        <dsp:cNvPr id="0" name=""/>
        <dsp:cNvSpPr/>
      </dsp:nvSpPr>
      <dsp:spPr>
        <a:xfrm>
          <a:off x="3420756" y="6538183"/>
          <a:ext cx="2846141" cy="42580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0756" y="6538183"/>
        <a:ext cx="2846141" cy="425809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3ECA4F-0651-4612-A992-047D6ED0D35B}">
      <dsp:nvSpPr>
        <dsp:cNvPr id="0" name=""/>
        <dsp:cNvSpPr/>
      </dsp:nvSpPr>
      <dsp:spPr>
        <a:xfrm>
          <a:off x="70899" y="375324"/>
          <a:ext cx="3147775" cy="291713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927B44-DA28-4C73-B164-2E2FC95600BB}">
      <dsp:nvSpPr>
        <dsp:cNvPr id="0" name=""/>
        <dsp:cNvSpPr/>
      </dsp:nvSpPr>
      <dsp:spPr>
        <a:xfrm>
          <a:off x="153381" y="3525741"/>
          <a:ext cx="2846141" cy="40767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3381" y="3525741"/>
        <a:ext cx="2846141" cy="407679"/>
      </dsp:txXfrm>
    </dsp:sp>
    <dsp:sp modelId="{123C9971-70EC-4574-AC34-38F22B1103DA}">
      <dsp:nvSpPr>
        <dsp:cNvPr id="0" name=""/>
        <dsp:cNvSpPr/>
      </dsp:nvSpPr>
      <dsp:spPr>
        <a:xfrm>
          <a:off x="3389534" y="379645"/>
          <a:ext cx="2846141" cy="287730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457E694-E8DE-4065-85A7-2797479C7C0D}">
      <dsp:nvSpPr>
        <dsp:cNvPr id="0" name=""/>
        <dsp:cNvSpPr/>
      </dsp:nvSpPr>
      <dsp:spPr>
        <a:xfrm>
          <a:off x="3421468" y="3532882"/>
          <a:ext cx="2846141" cy="384882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1468" y="3532882"/>
        <a:ext cx="2846141" cy="384882"/>
      </dsp:txXfrm>
    </dsp:sp>
    <dsp:sp modelId="{282BF444-F5EB-4DD9-96DA-AFFB0ED73038}">
      <dsp:nvSpPr>
        <dsp:cNvPr id="0" name=""/>
        <dsp:cNvSpPr/>
      </dsp:nvSpPr>
      <dsp:spPr>
        <a:xfrm>
          <a:off x="56526" y="4218035"/>
          <a:ext cx="3119142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2DB2EB-63BF-4293-B242-FD13DF6FA875}">
      <dsp:nvSpPr>
        <dsp:cNvPr id="0" name=""/>
        <dsp:cNvSpPr/>
      </dsp:nvSpPr>
      <dsp:spPr>
        <a:xfrm>
          <a:off x="151445" y="6533017"/>
          <a:ext cx="2846141" cy="43901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1445" y="6533017"/>
        <a:ext cx="2846141" cy="439019"/>
      </dsp:txXfrm>
    </dsp:sp>
    <dsp:sp modelId="{E34F8259-3E1D-4309-8EC5-2EBA620B9B4B}">
      <dsp:nvSpPr>
        <dsp:cNvPr id="0" name=""/>
        <dsp:cNvSpPr/>
      </dsp:nvSpPr>
      <dsp:spPr>
        <a:xfrm>
          <a:off x="3420756" y="4221337"/>
          <a:ext cx="2846141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3763B6E-2ED1-4463-BC22-B43198A03358}">
      <dsp:nvSpPr>
        <dsp:cNvPr id="0" name=""/>
        <dsp:cNvSpPr/>
      </dsp:nvSpPr>
      <dsp:spPr>
        <a:xfrm>
          <a:off x="3420756" y="6538183"/>
          <a:ext cx="2846141" cy="42580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0756" y="6538183"/>
        <a:ext cx="2846141" cy="425809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3ECA4F-0651-4612-A992-047D6ED0D35B}">
      <dsp:nvSpPr>
        <dsp:cNvPr id="0" name=""/>
        <dsp:cNvSpPr/>
      </dsp:nvSpPr>
      <dsp:spPr>
        <a:xfrm>
          <a:off x="70899" y="375324"/>
          <a:ext cx="3147775" cy="291713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927B44-DA28-4C73-B164-2E2FC95600BB}">
      <dsp:nvSpPr>
        <dsp:cNvPr id="0" name=""/>
        <dsp:cNvSpPr/>
      </dsp:nvSpPr>
      <dsp:spPr>
        <a:xfrm>
          <a:off x="153381" y="3525741"/>
          <a:ext cx="2846141" cy="40767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3381" y="3525741"/>
        <a:ext cx="2846141" cy="407679"/>
      </dsp:txXfrm>
    </dsp:sp>
    <dsp:sp modelId="{123C9971-70EC-4574-AC34-38F22B1103DA}">
      <dsp:nvSpPr>
        <dsp:cNvPr id="0" name=""/>
        <dsp:cNvSpPr/>
      </dsp:nvSpPr>
      <dsp:spPr>
        <a:xfrm>
          <a:off x="3389534" y="379645"/>
          <a:ext cx="2846141" cy="287730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457E694-E8DE-4065-85A7-2797479C7C0D}">
      <dsp:nvSpPr>
        <dsp:cNvPr id="0" name=""/>
        <dsp:cNvSpPr/>
      </dsp:nvSpPr>
      <dsp:spPr>
        <a:xfrm>
          <a:off x="3421468" y="3532882"/>
          <a:ext cx="2846141" cy="384882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1468" y="3532882"/>
        <a:ext cx="2846141" cy="384882"/>
      </dsp:txXfrm>
    </dsp:sp>
    <dsp:sp modelId="{282BF444-F5EB-4DD9-96DA-AFFB0ED73038}">
      <dsp:nvSpPr>
        <dsp:cNvPr id="0" name=""/>
        <dsp:cNvSpPr/>
      </dsp:nvSpPr>
      <dsp:spPr>
        <a:xfrm>
          <a:off x="56526" y="4218035"/>
          <a:ext cx="3119142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2DB2EB-63BF-4293-B242-FD13DF6FA875}">
      <dsp:nvSpPr>
        <dsp:cNvPr id="0" name=""/>
        <dsp:cNvSpPr/>
      </dsp:nvSpPr>
      <dsp:spPr>
        <a:xfrm>
          <a:off x="151445" y="6533017"/>
          <a:ext cx="2846141" cy="43901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151445" y="6533017"/>
        <a:ext cx="2846141" cy="439019"/>
      </dsp:txXfrm>
    </dsp:sp>
    <dsp:sp modelId="{E34F8259-3E1D-4309-8EC5-2EBA620B9B4B}">
      <dsp:nvSpPr>
        <dsp:cNvPr id="0" name=""/>
        <dsp:cNvSpPr/>
      </dsp:nvSpPr>
      <dsp:spPr>
        <a:xfrm>
          <a:off x="3420756" y="4221337"/>
          <a:ext cx="2846141" cy="196099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3763B6E-2ED1-4463-BC22-B43198A03358}">
      <dsp:nvSpPr>
        <dsp:cNvPr id="0" name=""/>
        <dsp:cNvSpPr/>
      </dsp:nvSpPr>
      <dsp:spPr>
        <a:xfrm>
          <a:off x="3420756" y="6538183"/>
          <a:ext cx="2846141" cy="425809"/>
        </a:xfrm>
        <a:prstGeom prst="rect">
          <a:avLst/>
        </a:prstGeom>
        <a:noFill/>
        <a:ln>
          <a:solidFill>
            <a:schemeClr val="tx1"/>
          </a:solidFill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85344" rIns="85344" bIns="0" numCol="1" spcCol="1270" anchor="t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200" kern="1200"/>
        </a:p>
      </dsp:txBody>
      <dsp:txXfrm>
        <a:off x="3420756" y="6538183"/>
        <a:ext cx="2846141" cy="42580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diagramData" Target="../diagrams/data6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29" Type="http://schemas.openxmlformats.org/officeDocument/2006/relationships/diagramColors" Target="../diagrams/colors6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28" Type="http://schemas.openxmlformats.org/officeDocument/2006/relationships/diagramQuickStyle" Target="../diagrams/quickStyle6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Relationship Id="rId27" Type="http://schemas.openxmlformats.org/officeDocument/2006/relationships/diagramLayout" Target="../diagrams/layout6.xml"/><Relationship Id="rId30" Type="http://schemas.microsoft.com/office/2007/relationships/diagramDrawing" Target="../diagrams/drawing6.xml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0</xdr:rowOff>
    </xdr:from>
    <xdr:to>
      <xdr:col>19</xdr:col>
      <xdr:colOff>285750</xdr:colOff>
      <xdr:row>46</xdr:row>
      <xdr:rowOff>67733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2425" y="1485900"/>
          <a:ext cx="5372100" cy="67638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285750" indent="-285750">
            <a:buFont typeface="Arial" charset="0"/>
            <a:buChar char="•"/>
          </a:pPr>
          <a:endParaRPr lang="es-ES" sz="1400" baseline="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229306</xdr:colOff>
      <xdr:row>36</xdr:row>
      <xdr:rowOff>137715</xdr:rowOff>
    </xdr:from>
    <xdr:to>
      <xdr:col>18</xdr:col>
      <xdr:colOff>275760</xdr:colOff>
      <xdr:row>40</xdr:row>
      <xdr:rowOff>75004</xdr:rowOff>
    </xdr:to>
    <xdr:sp macro="" textlink="">
      <xdr:nvSpPr>
        <xdr:cNvPr id="32" name="Freeform: Shape 31">
          <a:extLst>
            <a:ext uri="{FF2B5EF4-FFF2-40B4-BE49-F238E27FC236}">
              <a16:creationId xmlns:a16="http://schemas.microsoft.com/office/drawing/2014/main" id="{25BC7C91-7402-4BE2-B6B3-FB6E5D85DA1B}"/>
            </a:ext>
          </a:extLst>
        </xdr:cNvPr>
        <xdr:cNvSpPr/>
      </xdr:nvSpPr>
      <xdr:spPr>
        <a:xfrm>
          <a:off x="3441530" y="6831491"/>
          <a:ext cx="2621489" cy="673013"/>
        </a:xfrm>
        <a:custGeom>
          <a:avLst/>
          <a:gdLst>
            <a:gd name="connsiteX0" fmla="*/ 0 w 2621489"/>
            <a:gd name="connsiteY0" fmla="*/ 0 h 673013"/>
            <a:gd name="connsiteX1" fmla="*/ 2621489 w 2621489"/>
            <a:gd name="connsiteY1" fmla="*/ 0 h 673013"/>
            <a:gd name="connsiteX2" fmla="*/ 2621489 w 2621489"/>
            <a:gd name="connsiteY2" fmla="*/ 673013 h 673013"/>
            <a:gd name="connsiteX3" fmla="*/ 0 w 2621489"/>
            <a:gd name="connsiteY3" fmla="*/ 673013 h 673013"/>
            <a:gd name="connsiteX4" fmla="*/ 0 w 2621489"/>
            <a:gd name="connsiteY4" fmla="*/ 0 h 6730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621489" h="673013">
              <a:moveTo>
                <a:pt x="0" y="0"/>
              </a:moveTo>
              <a:lnTo>
                <a:pt x="2621489" y="0"/>
              </a:lnTo>
              <a:lnTo>
                <a:pt x="2621489" y="673013"/>
              </a:lnTo>
              <a:lnTo>
                <a:pt x="0" y="673013"/>
              </a:lnTo>
              <a:lnTo>
                <a:pt x="0" y="0"/>
              </a:lnTo>
              <a:close/>
            </a:path>
          </a:pathLst>
        </a:cu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71120" tIns="71120" rIns="71120" bIns="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DE" sz="1000" b="1" kern="1200">
            <a:latin typeface="Verdana"/>
            <a:cs typeface="Verdana"/>
          </a:endParaRPr>
        </a:p>
      </xdr:txBody>
    </xdr:sp>
    <xdr:clientData/>
  </xdr:twoCellAnchor>
  <xdr:twoCellAnchor>
    <xdr:from>
      <xdr:col>5</xdr:col>
      <xdr:colOff>246034</xdr:colOff>
      <xdr:row>28</xdr:row>
      <xdr:rowOff>40779</xdr:rowOff>
    </xdr:from>
    <xdr:to>
      <xdr:col>14</xdr:col>
      <xdr:colOff>238824</xdr:colOff>
      <xdr:row>31</xdr:row>
      <xdr:rowOff>3611</xdr:rowOff>
    </xdr:to>
    <xdr:sp macro="" textlink="">
      <xdr:nvSpPr>
        <xdr:cNvPr id="34" name="Freeform: Shape 33">
          <a:extLst>
            <a:ext uri="{FF2B5EF4-FFF2-40B4-BE49-F238E27FC236}">
              <a16:creationId xmlns:a16="http://schemas.microsoft.com/office/drawing/2014/main" id="{79444E3E-58EC-4D9D-9E6E-53ED9F790AAE}"/>
            </a:ext>
          </a:extLst>
        </xdr:cNvPr>
        <xdr:cNvSpPr/>
      </xdr:nvSpPr>
      <xdr:spPr>
        <a:xfrm>
          <a:off x="1848862" y="5263107"/>
          <a:ext cx="2889703" cy="514625"/>
        </a:xfrm>
        <a:custGeom>
          <a:avLst/>
          <a:gdLst>
            <a:gd name="connsiteX0" fmla="*/ 0 w 2889703"/>
            <a:gd name="connsiteY0" fmla="*/ 0 h 514625"/>
            <a:gd name="connsiteX1" fmla="*/ 2889703 w 2889703"/>
            <a:gd name="connsiteY1" fmla="*/ 0 h 514625"/>
            <a:gd name="connsiteX2" fmla="*/ 2889703 w 2889703"/>
            <a:gd name="connsiteY2" fmla="*/ 514625 h 514625"/>
            <a:gd name="connsiteX3" fmla="*/ 0 w 2889703"/>
            <a:gd name="connsiteY3" fmla="*/ 514625 h 514625"/>
            <a:gd name="connsiteX4" fmla="*/ 0 w 2889703"/>
            <a:gd name="connsiteY4" fmla="*/ 0 h 514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889703" h="514625">
              <a:moveTo>
                <a:pt x="0" y="0"/>
              </a:moveTo>
              <a:lnTo>
                <a:pt x="2889703" y="0"/>
              </a:lnTo>
              <a:lnTo>
                <a:pt x="2889703" y="514625"/>
              </a:lnTo>
              <a:lnTo>
                <a:pt x="0" y="514625"/>
              </a:lnTo>
              <a:lnTo>
                <a:pt x="0" y="0"/>
              </a:lnTo>
              <a:close/>
            </a:path>
          </a:pathLst>
        </a:cu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71120" tIns="71120" rIns="71120" bIns="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DE" sz="1000" b="1" kern="1200">
            <a:latin typeface="Verdana"/>
            <a:cs typeface="Verdana"/>
          </a:endParaRPr>
        </a:p>
      </xdr:txBody>
    </xdr:sp>
    <xdr:clientData/>
  </xdr:twoCellAnchor>
  <xdr:twoCellAnchor>
    <xdr:from>
      <xdr:col>1</xdr:col>
      <xdr:colOff>115357</xdr:colOff>
      <xdr:row>75</xdr:row>
      <xdr:rowOff>42259</xdr:rowOff>
    </xdr:from>
    <xdr:to>
      <xdr:col>10</xdr:col>
      <xdr:colOff>11292</xdr:colOff>
      <xdr:row>79</xdr:row>
      <xdr:rowOff>39918</xdr:rowOff>
    </xdr:to>
    <xdr:sp macro="" textlink="">
      <xdr:nvSpPr>
        <xdr:cNvPr id="45" name="Freeform: Shape 44">
          <a:extLst>
            <a:ext uri="{FF2B5EF4-FFF2-40B4-BE49-F238E27FC236}">
              <a16:creationId xmlns:a16="http://schemas.microsoft.com/office/drawing/2014/main" id="{45287B66-9486-454A-A755-7520CA946D76}"/>
            </a:ext>
          </a:extLst>
        </xdr:cNvPr>
        <xdr:cNvSpPr/>
      </xdr:nvSpPr>
      <xdr:spPr>
        <a:xfrm>
          <a:off x="429682" y="13691584"/>
          <a:ext cx="2810585" cy="721559"/>
        </a:xfrm>
        <a:custGeom>
          <a:avLst/>
          <a:gdLst>
            <a:gd name="connsiteX0" fmla="*/ 0 w 2810585"/>
            <a:gd name="connsiteY0" fmla="*/ 0 h 721559"/>
            <a:gd name="connsiteX1" fmla="*/ 2810585 w 2810585"/>
            <a:gd name="connsiteY1" fmla="*/ 0 h 721559"/>
            <a:gd name="connsiteX2" fmla="*/ 2810585 w 2810585"/>
            <a:gd name="connsiteY2" fmla="*/ 721559 h 721559"/>
            <a:gd name="connsiteX3" fmla="*/ 0 w 2810585"/>
            <a:gd name="connsiteY3" fmla="*/ 721559 h 721559"/>
            <a:gd name="connsiteX4" fmla="*/ 0 w 2810585"/>
            <a:gd name="connsiteY4" fmla="*/ 0 h 7215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810585" h="721559">
              <a:moveTo>
                <a:pt x="0" y="0"/>
              </a:moveTo>
              <a:lnTo>
                <a:pt x="2810585" y="0"/>
              </a:lnTo>
              <a:lnTo>
                <a:pt x="2810585" y="721559"/>
              </a:lnTo>
              <a:lnTo>
                <a:pt x="0" y="721559"/>
              </a:lnTo>
              <a:lnTo>
                <a:pt x="0" y="0"/>
              </a:lnTo>
              <a:close/>
            </a:path>
          </a:pathLst>
        </a:cu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71120" tIns="71120" rIns="71120" bIns="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DE" sz="1000" kern="1200">
            <a:latin typeface="Verdana"/>
            <a:cs typeface="Verdana"/>
          </a:endParaRPr>
        </a:p>
      </xdr:txBody>
    </xdr:sp>
    <xdr:clientData/>
  </xdr:twoCellAnchor>
  <xdr:twoCellAnchor>
    <xdr:from>
      <xdr:col>10</xdr:col>
      <xdr:colOff>188015</xdr:colOff>
      <xdr:row>74</xdr:row>
      <xdr:rowOff>139125</xdr:rowOff>
    </xdr:from>
    <xdr:to>
      <xdr:col>18</xdr:col>
      <xdr:colOff>284954</xdr:colOff>
      <xdr:row>79</xdr:row>
      <xdr:rowOff>26366</xdr:rowOff>
    </xdr:to>
    <xdr:sp macro="" textlink="">
      <xdr:nvSpPr>
        <xdr:cNvPr id="47" name="Freeform: Shape 46">
          <a:extLst>
            <a:ext uri="{FF2B5EF4-FFF2-40B4-BE49-F238E27FC236}">
              <a16:creationId xmlns:a16="http://schemas.microsoft.com/office/drawing/2014/main" id="{C1BB4EA3-44CC-410F-AAEB-CA0C15171F94}"/>
            </a:ext>
          </a:extLst>
        </xdr:cNvPr>
        <xdr:cNvSpPr/>
      </xdr:nvSpPr>
      <xdr:spPr>
        <a:xfrm>
          <a:off x="3416990" y="13607475"/>
          <a:ext cx="2687739" cy="792116"/>
        </a:xfrm>
        <a:custGeom>
          <a:avLst/>
          <a:gdLst>
            <a:gd name="connsiteX0" fmla="*/ 0 w 2687739"/>
            <a:gd name="connsiteY0" fmla="*/ 0 h 792116"/>
            <a:gd name="connsiteX1" fmla="*/ 2687739 w 2687739"/>
            <a:gd name="connsiteY1" fmla="*/ 0 h 792116"/>
            <a:gd name="connsiteX2" fmla="*/ 2687739 w 2687739"/>
            <a:gd name="connsiteY2" fmla="*/ 792116 h 792116"/>
            <a:gd name="connsiteX3" fmla="*/ 0 w 2687739"/>
            <a:gd name="connsiteY3" fmla="*/ 792116 h 792116"/>
            <a:gd name="connsiteX4" fmla="*/ 0 w 2687739"/>
            <a:gd name="connsiteY4" fmla="*/ 0 h 7921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687739" h="792116">
              <a:moveTo>
                <a:pt x="0" y="0"/>
              </a:moveTo>
              <a:lnTo>
                <a:pt x="2687739" y="0"/>
              </a:lnTo>
              <a:lnTo>
                <a:pt x="2687739" y="792116"/>
              </a:lnTo>
              <a:lnTo>
                <a:pt x="0" y="792116"/>
              </a:lnTo>
              <a:lnTo>
                <a:pt x="0" y="0"/>
              </a:lnTo>
              <a:close/>
            </a:path>
          </a:pathLst>
        </a:cu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71120" tIns="71120" rIns="71120" bIns="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DE" sz="1000" kern="1200">
            <a:latin typeface="Verdana"/>
            <a:cs typeface="Verdana"/>
          </a:endParaRPr>
        </a:p>
      </xdr:txBody>
    </xdr:sp>
    <xdr:clientData/>
  </xdr:twoCellAnchor>
  <xdr:twoCellAnchor>
    <xdr:from>
      <xdr:col>30</xdr:col>
      <xdr:colOff>261986</xdr:colOff>
      <xdr:row>43</xdr:row>
      <xdr:rowOff>112565</xdr:rowOff>
    </xdr:from>
    <xdr:to>
      <xdr:col>37</xdr:col>
      <xdr:colOff>48702</xdr:colOff>
      <xdr:row>48</xdr:row>
      <xdr:rowOff>1250</xdr:rowOff>
    </xdr:to>
    <xdr:sp macro="" textlink="">
      <xdr:nvSpPr>
        <xdr:cNvPr id="12" name="Freeform: Shape 11">
          <a:extLst>
            <a:ext uri="{FF2B5EF4-FFF2-40B4-BE49-F238E27FC236}">
              <a16:creationId xmlns:a16="http://schemas.microsoft.com/office/drawing/2014/main" id="{508FEC54-C444-44A9-B6FA-F5D73CA874F6}"/>
            </a:ext>
          </a:extLst>
        </xdr:cNvPr>
        <xdr:cNvSpPr/>
      </xdr:nvSpPr>
      <xdr:spPr>
        <a:xfrm>
          <a:off x="10557646" y="8009656"/>
          <a:ext cx="2150647" cy="797890"/>
        </a:xfrm>
        <a:custGeom>
          <a:avLst/>
          <a:gdLst>
            <a:gd name="connsiteX0" fmla="*/ 0 w 2150647"/>
            <a:gd name="connsiteY0" fmla="*/ 0 h 797890"/>
            <a:gd name="connsiteX1" fmla="*/ 2150647 w 2150647"/>
            <a:gd name="connsiteY1" fmla="*/ 0 h 797890"/>
            <a:gd name="connsiteX2" fmla="*/ 2150647 w 2150647"/>
            <a:gd name="connsiteY2" fmla="*/ 797890 h 797890"/>
            <a:gd name="connsiteX3" fmla="*/ 0 w 2150647"/>
            <a:gd name="connsiteY3" fmla="*/ 797890 h 797890"/>
            <a:gd name="connsiteX4" fmla="*/ 0 w 2150647"/>
            <a:gd name="connsiteY4" fmla="*/ 0 h 7978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150647" h="797890">
              <a:moveTo>
                <a:pt x="0" y="0"/>
              </a:moveTo>
              <a:lnTo>
                <a:pt x="2150647" y="0"/>
              </a:lnTo>
              <a:lnTo>
                <a:pt x="2150647" y="797890"/>
              </a:lnTo>
              <a:lnTo>
                <a:pt x="0" y="797890"/>
              </a:lnTo>
              <a:lnTo>
                <a:pt x="0" y="0"/>
              </a:lnTo>
              <a:close/>
            </a:path>
          </a:pathLst>
        </a:cu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263144" tIns="263144" rIns="263144" bIns="0" numCol="1" spcCol="1270" anchor="t" anchorCtr="0">
          <a:noAutofit/>
        </a:bodyPr>
        <a:lstStyle/>
        <a:p>
          <a:pPr marL="0" lvl="0" indent="0" algn="ctr" defTabSz="1644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3700" kern="1200"/>
        </a:p>
      </xdr:txBody>
    </xdr:sp>
    <xdr:clientData/>
  </xdr:twoCellAnchor>
  <xdr:twoCellAnchor>
    <xdr:from>
      <xdr:col>1</xdr:col>
      <xdr:colOff>171450</xdr:colOff>
      <xdr:row>4</xdr:row>
      <xdr:rowOff>38100</xdr:rowOff>
    </xdr:from>
    <xdr:to>
      <xdr:col>19</xdr:col>
      <xdr:colOff>209550</xdr:colOff>
      <xdr:row>46</xdr:row>
      <xdr:rowOff>11906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2A761810-CA6B-4BEC-9044-EAAC5467D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 fLocksWithSheet="0"/>
  </xdr:twoCellAnchor>
  <xdr:twoCellAnchor>
    <xdr:from>
      <xdr:col>1</xdr:col>
      <xdr:colOff>95250</xdr:colOff>
      <xdr:row>48</xdr:row>
      <xdr:rowOff>152400</xdr:rowOff>
    </xdr:from>
    <xdr:to>
      <xdr:col>19</xdr:col>
      <xdr:colOff>133350</xdr:colOff>
      <xdr:row>90</xdr:row>
      <xdr:rowOff>126206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EFC8C52-3A84-47E4-BFE6-B29C26026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 fLocksWithSheet="0"/>
  </xdr:twoCellAnchor>
  <xdr:twoCellAnchor>
    <xdr:from>
      <xdr:col>1</xdr:col>
      <xdr:colOff>152400</xdr:colOff>
      <xdr:row>93</xdr:row>
      <xdr:rowOff>152400</xdr:rowOff>
    </xdr:from>
    <xdr:to>
      <xdr:col>19</xdr:col>
      <xdr:colOff>190500</xdr:colOff>
      <xdr:row>135</xdr:row>
      <xdr:rowOff>126206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91BFC7A-C138-4F0A-B1EF-2D7B32269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 fLocksWithSheet="0"/>
  </xdr:twoCellAnchor>
  <xdr:twoCellAnchor>
    <xdr:from>
      <xdr:col>1</xdr:col>
      <xdr:colOff>152400</xdr:colOff>
      <xdr:row>138</xdr:row>
      <xdr:rowOff>114300</xdr:rowOff>
    </xdr:from>
    <xdr:to>
      <xdr:col>19</xdr:col>
      <xdr:colOff>190500</xdr:colOff>
      <xdr:row>180</xdr:row>
      <xdr:rowOff>88106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EEBD2B59-AE0D-4E03-9610-DC9B5B980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 fLocksWithSheet="0"/>
  </xdr:twoCellAnchor>
  <xdr:twoCellAnchor>
    <xdr:from>
      <xdr:col>1</xdr:col>
      <xdr:colOff>133350</xdr:colOff>
      <xdr:row>183</xdr:row>
      <xdr:rowOff>57150</xdr:rowOff>
    </xdr:from>
    <xdr:to>
      <xdr:col>19</xdr:col>
      <xdr:colOff>171450</xdr:colOff>
      <xdr:row>225</xdr:row>
      <xdr:rowOff>30956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8CDB3357-D7B4-45E3-8381-5B3AE4854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 fLocksWithSheet="0"/>
  </xdr:twoCellAnchor>
  <xdr:twoCellAnchor>
    <xdr:from>
      <xdr:col>1</xdr:col>
      <xdr:colOff>152400</xdr:colOff>
      <xdr:row>226</xdr:row>
      <xdr:rowOff>114300</xdr:rowOff>
    </xdr:from>
    <xdr:to>
      <xdr:col>19</xdr:col>
      <xdr:colOff>190500</xdr:colOff>
      <xdr:row>268</xdr:row>
      <xdr:rowOff>88106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C5F20D5F-50A5-4B3F-BAB2-D788B3CD0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6" r:lo="rId27" r:qs="rId28" r:cs="rId29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38</xdr:row>
      <xdr:rowOff>0</xdr:rowOff>
    </xdr:from>
    <xdr:to>
      <xdr:col>20</xdr:col>
      <xdr:colOff>9524</xdr:colOff>
      <xdr:row>46</xdr:row>
      <xdr:rowOff>133350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BE939A11-5FCB-46F0-B2EF-C6E009D350ED}"/>
            </a:ext>
          </a:extLst>
        </xdr:cNvPr>
        <xdr:cNvSpPr txBox="1"/>
      </xdr:nvSpPr>
      <xdr:spPr>
        <a:xfrm>
          <a:off x="628649" y="6096000"/>
          <a:ext cx="5667375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285750" indent="-285750">
            <a:buFont typeface="Arial" charset="0"/>
            <a:buChar char="•"/>
          </a:pPr>
          <a:endParaRPr lang="es-ES" sz="1400" baseline="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>
        <a:defPPr algn="l">
          <a:defRPr/>
        </a:defPPr>
      </a:lstStyle>
      <a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9.vml"/><Relationship Id="rId1" Type="http://schemas.openxmlformats.org/officeDocument/2006/relationships/vmlDrawing" Target="../drawings/vmlDrawing8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11.vml"/><Relationship Id="rId1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AP168"/>
  <sheetViews>
    <sheetView zoomScale="115" zoomScaleNormal="115" zoomScalePageLayoutView="115" workbookViewId="0">
      <selection activeCell="G5" sqref="G5:T5"/>
    </sheetView>
  </sheetViews>
  <sheetFormatPr defaultColWidth="0" defaultRowHeight="0" customHeight="1" zeroHeight="1" x14ac:dyDescent="0.35"/>
  <cols>
    <col min="1" max="1" width="9.1328125" style="4" customWidth="1"/>
    <col min="2" max="14" width="4.265625" style="9" customWidth="1"/>
    <col min="15" max="15" width="4.1328125" style="11" customWidth="1"/>
    <col min="16" max="16" width="4.73046875" style="12" customWidth="1"/>
    <col min="17" max="20" width="4.73046875" style="9" customWidth="1"/>
    <col min="21" max="21" width="15.73046875" style="9" customWidth="1"/>
    <col min="22" max="22" width="4.73046875" style="5" hidden="1" customWidth="1"/>
    <col min="23" max="29" width="4.73046875" style="7" hidden="1" customWidth="1"/>
    <col min="30" max="30" width="8.1328125" style="7" hidden="1" customWidth="1"/>
    <col min="31" max="34" width="4.73046875" style="7" hidden="1" customWidth="1"/>
    <col min="35" max="35" width="3.3984375" style="8" hidden="1" customWidth="1"/>
    <col min="36" max="36" width="9.1328125" style="9" hidden="1" customWidth="1"/>
    <col min="37" max="38" width="9.1328125" style="10" hidden="1" customWidth="1"/>
    <col min="39" max="39" width="9.1328125" style="9" hidden="1" customWidth="1"/>
    <col min="40" max="40" width="9.1328125" style="4" hidden="1" customWidth="1"/>
    <col min="41" max="16384" width="9.1328125" style="9" hidden="1"/>
  </cols>
  <sheetData>
    <row r="1" spans="1:42" ht="17.649999999999999" x14ac:dyDescent="0.35">
      <c r="A1" s="81"/>
      <c r="B1" s="162" t="s">
        <v>141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81"/>
      <c r="W1" s="6"/>
      <c r="AJ1" s="40"/>
    </row>
    <row r="2" spans="1:42" ht="27" customHeight="1" x14ac:dyDescent="0.35">
      <c r="A2" s="81"/>
      <c r="B2" s="161" t="s">
        <v>142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81"/>
      <c r="W2" s="6"/>
      <c r="AJ2" s="40"/>
    </row>
    <row r="3" spans="1:42" ht="14.85" customHeight="1" x14ac:dyDescent="0.35">
      <c r="A3" s="81"/>
      <c r="B3" s="163" t="s">
        <v>140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81"/>
      <c r="W3" s="6"/>
      <c r="AJ3" s="40"/>
    </row>
    <row r="4" spans="1:42" ht="14.85" customHeight="1" x14ac:dyDescent="0.35">
      <c r="A4" s="81"/>
      <c r="U4" s="81"/>
      <c r="W4" s="6"/>
      <c r="AJ4" s="40"/>
    </row>
    <row r="5" spans="1:42" ht="14.85" customHeight="1" x14ac:dyDescent="0.35">
      <c r="A5" s="81"/>
      <c r="B5" s="164" t="s">
        <v>30</v>
      </c>
      <c r="C5" s="164"/>
      <c r="D5" s="164"/>
      <c r="E5" s="164"/>
      <c r="F5" s="164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81"/>
      <c r="W5" s="6"/>
      <c r="X5" s="37"/>
      <c r="Y5" s="37"/>
      <c r="AJ5" s="40"/>
    </row>
    <row r="6" spans="1:42" ht="14.85" customHeight="1" x14ac:dyDescent="0.35">
      <c r="A6" s="81"/>
      <c r="B6" s="167" t="s">
        <v>5</v>
      </c>
      <c r="C6" s="164"/>
      <c r="D6" s="164"/>
      <c r="E6" s="164"/>
      <c r="F6" s="164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81"/>
      <c r="W6" s="6"/>
      <c r="X6" s="37"/>
      <c r="Y6" s="37"/>
      <c r="AJ6" s="40"/>
    </row>
    <row r="7" spans="1:42" ht="14.85" customHeight="1" x14ac:dyDescent="0.35">
      <c r="A7" s="81"/>
      <c r="B7" s="164" t="s">
        <v>9</v>
      </c>
      <c r="C7" s="164"/>
      <c r="D7" s="164"/>
      <c r="E7" s="164"/>
      <c r="F7" s="164"/>
      <c r="G7" s="168" t="s">
        <v>205</v>
      </c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81"/>
      <c r="W7" s="6"/>
      <c r="X7" s="37"/>
      <c r="Y7" s="37"/>
      <c r="AJ7" s="40"/>
    </row>
    <row r="8" spans="1:42" ht="15.6" customHeight="1" x14ac:dyDescent="0.35">
      <c r="A8" s="81"/>
      <c r="B8" s="13"/>
      <c r="C8" s="166" t="s">
        <v>51</v>
      </c>
      <c r="D8" s="166"/>
      <c r="E8" s="166"/>
      <c r="F8" s="166" t="s">
        <v>52</v>
      </c>
      <c r="G8" s="166"/>
      <c r="H8" s="166"/>
      <c r="I8" s="166" t="s">
        <v>53</v>
      </c>
      <c r="J8" s="166"/>
      <c r="K8" s="166"/>
      <c r="L8" s="166" t="s">
        <v>54</v>
      </c>
      <c r="M8" s="166"/>
      <c r="N8" s="166"/>
      <c r="O8" s="166"/>
      <c r="P8" s="169" t="s">
        <v>146</v>
      </c>
      <c r="Q8" s="169"/>
      <c r="R8" s="169"/>
      <c r="S8" s="169"/>
      <c r="T8" s="169"/>
      <c r="U8" s="81"/>
      <c r="W8" s="6"/>
      <c r="X8" s="37"/>
      <c r="Y8" s="37"/>
      <c r="AJ8" s="40"/>
    </row>
    <row r="9" spans="1:42" ht="15.6" customHeight="1" x14ac:dyDescent="0.35">
      <c r="A9" s="81"/>
      <c r="B9" s="13"/>
      <c r="P9" s="137"/>
      <c r="Q9" s="137"/>
      <c r="R9" s="137"/>
      <c r="S9" s="137"/>
      <c r="T9" s="137"/>
      <c r="U9" s="81"/>
      <c r="W9" s="6"/>
      <c r="X9" s="37"/>
      <c r="Y9" s="37"/>
      <c r="AJ9" s="40"/>
    </row>
    <row r="10" spans="1:42" ht="20.25" x14ac:dyDescent="0.35">
      <c r="A10" s="81"/>
      <c r="B10" s="170" t="s">
        <v>82</v>
      </c>
      <c r="C10" s="170"/>
      <c r="D10" s="170"/>
      <c r="E10" s="170"/>
      <c r="F10" s="170"/>
      <c r="G10" s="170"/>
      <c r="H10" s="170"/>
      <c r="I10" s="170"/>
      <c r="J10" s="14"/>
      <c r="K10" s="14"/>
      <c r="L10" s="14"/>
      <c r="M10" s="155" t="s">
        <v>26</v>
      </c>
      <c r="N10" s="156"/>
      <c r="O10" s="157"/>
      <c r="P10" s="146" t="s">
        <v>36</v>
      </c>
      <c r="Q10" s="146"/>
      <c r="R10" s="146"/>
      <c r="S10" s="146"/>
      <c r="T10" s="146"/>
      <c r="U10" s="81"/>
      <c r="W10" s="6"/>
      <c r="X10" s="37"/>
      <c r="Y10" s="37"/>
      <c r="AJ10" s="40"/>
    </row>
    <row r="11" spans="1:42" s="23" customFormat="1" ht="14.85" customHeight="1" x14ac:dyDescent="0.35">
      <c r="A11" s="8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8"/>
      <c r="N11" s="159"/>
      <c r="O11" s="160"/>
      <c r="P11" s="17" t="s">
        <v>31</v>
      </c>
      <c r="Q11" s="18" t="s">
        <v>32</v>
      </c>
      <c r="R11" s="18" t="s">
        <v>33</v>
      </c>
      <c r="S11" s="18" t="s">
        <v>34</v>
      </c>
      <c r="T11" s="18" t="s">
        <v>35</v>
      </c>
      <c r="U11" s="82"/>
      <c r="V11" s="19"/>
      <c r="W11" s="20"/>
      <c r="X11" s="21"/>
      <c r="Y11" s="21"/>
      <c r="Z11" s="22"/>
      <c r="AA11" s="22"/>
      <c r="AB11" s="22"/>
      <c r="AC11" s="22"/>
      <c r="AD11" s="22"/>
      <c r="AE11" s="22"/>
      <c r="AF11" s="22"/>
      <c r="AG11" s="22"/>
      <c r="AH11" s="22"/>
      <c r="AI11" s="8"/>
      <c r="AJ11" s="41"/>
      <c r="AK11" s="24"/>
      <c r="AL11" s="24"/>
      <c r="AN11" s="15"/>
    </row>
    <row r="12" spans="1:42" s="23" customFormat="1" ht="14.85" customHeight="1" x14ac:dyDescent="0.35">
      <c r="A12" s="82"/>
      <c r="B12" s="143" t="s">
        <v>67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71"/>
      <c r="O12" s="56"/>
      <c r="P12" s="38"/>
      <c r="Q12" s="1"/>
      <c r="R12" s="1"/>
      <c r="S12" s="1"/>
      <c r="T12" s="1"/>
      <c r="U12" s="82"/>
      <c r="V12" s="19"/>
      <c r="W12" s="87">
        <v>5</v>
      </c>
      <c r="X12" s="21">
        <f>IF(P12="x",1,0)</f>
        <v>0</v>
      </c>
      <c r="Y12" s="21">
        <f>IF(Q12="x",1,0)</f>
        <v>0</v>
      </c>
      <c r="Z12" s="21">
        <f>IF(R12="x",1,0)</f>
        <v>0</v>
      </c>
      <c r="AA12" s="21">
        <f>IF(S12="x",1,0)</f>
        <v>0</v>
      </c>
      <c r="AB12" s="21">
        <f>IF(T12="x",1,0)</f>
        <v>0</v>
      </c>
      <c r="AC12" s="22"/>
      <c r="AD12" s="57">
        <f t="shared" ref="AD12:AD23" si="0">4*(W12*X12)</f>
        <v>0</v>
      </c>
      <c r="AE12" s="57">
        <f t="shared" ref="AE12:AE23" si="1">3*(W12*Y12)</f>
        <v>0</v>
      </c>
      <c r="AF12" s="57">
        <f t="shared" ref="AF12:AF23" si="2">2*(W12*Z12)</f>
        <v>0</v>
      </c>
      <c r="AG12" s="57">
        <f t="shared" ref="AG12:AG23" si="3">+W12*AA12</f>
        <v>0</v>
      </c>
      <c r="AH12" s="57">
        <v>0</v>
      </c>
      <c r="AI12" s="8">
        <v>1</v>
      </c>
      <c r="AJ12" s="41"/>
      <c r="AK12" s="58">
        <f t="shared" ref="AK12:AK23" si="4">IF(O12=0,1,0)</f>
        <v>1</v>
      </c>
      <c r="AL12" s="58">
        <v>20</v>
      </c>
      <c r="AN12" s="15"/>
      <c r="AP12" s="41">
        <f>MAX(AD12,AE12,AF12,AG12,AH12)</f>
        <v>0</v>
      </c>
    </row>
    <row r="13" spans="1:42" s="23" customFormat="1" ht="14.85" customHeight="1" x14ac:dyDescent="0.35">
      <c r="A13" s="82"/>
      <c r="B13" s="143" t="s">
        <v>44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72"/>
      <c r="O13" s="56"/>
      <c r="P13" s="94"/>
      <c r="Q13" s="1"/>
      <c r="R13" s="2"/>
      <c r="S13" s="1"/>
      <c r="T13" s="1"/>
      <c r="U13" s="82"/>
      <c r="V13" s="19"/>
      <c r="W13" s="87">
        <v>8</v>
      </c>
      <c r="X13" s="21">
        <f t="shared" ref="X13:AB23" si="5">IF(P13="x",1,0)</f>
        <v>0</v>
      </c>
      <c r="Y13" s="21">
        <f t="shared" si="5"/>
        <v>0</v>
      </c>
      <c r="Z13" s="21">
        <f t="shared" si="5"/>
        <v>0</v>
      </c>
      <c r="AA13" s="21">
        <f t="shared" si="5"/>
        <v>0</v>
      </c>
      <c r="AB13" s="21">
        <f t="shared" si="5"/>
        <v>0</v>
      </c>
      <c r="AC13" s="22"/>
      <c r="AD13" s="57">
        <f t="shared" si="0"/>
        <v>0</v>
      </c>
      <c r="AE13" s="57">
        <f t="shared" si="1"/>
        <v>0</v>
      </c>
      <c r="AF13" s="57">
        <f t="shared" si="2"/>
        <v>0</v>
      </c>
      <c r="AG13" s="57">
        <f t="shared" si="3"/>
        <v>0</v>
      </c>
      <c r="AH13" s="57">
        <v>0</v>
      </c>
      <c r="AI13" s="8">
        <f>1+AI12</f>
        <v>2</v>
      </c>
      <c r="AJ13" s="41"/>
      <c r="AK13" s="58">
        <f t="shared" si="4"/>
        <v>1</v>
      </c>
      <c r="AL13" s="58">
        <v>32</v>
      </c>
      <c r="AN13" s="15"/>
      <c r="AP13" s="41">
        <f t="shared" ref="AP13:AP81" si="6">MAX(AD13,AE13,AF13,AG13,AH13)</f>
        <v>0</v>
      </c>
    </row>
    <row r="14" spans="1:42" s="23" customFormat="1" ht="14.85" customHeight="1" x14ac:dyDescent="0.35">
      <c r="A14" s="82"/>
      <c r="B14" s="143" t="s">
        <v>13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72"/>
      <c r="O14" s="56"/>
      <c r="P14" s="94"/>
      <c r="Q14" s="1"/>
      <c r="R14" s="1"/>
      <c r="S14" s="1"/>
      <c r="T14" s="1"/>
      <c r="U14" s="83"/>
      <c r="V14" s="27"/>
      <c r="W14" s="87">
        <v>15</v>
      </c>
      <c r="X14" s="21">
        <f t="shared" si="5"/>
        <v>0</v>
      </c>
      <c r="Y14" s="21">
        <f t="shared" si="5"/>
        <v>0</v>
      </c>
      <c r="Z14" s="21">
        <f t="shared" si="5"/>
        <v>0</v>
      </c>
      <c r="AA14" s="21">
        <f t="shared" si="5"/>
        <v>0</v>
      </c>
      <c r="AB14" s="21">
        <f t="shared" si="5"/>
        <v>0</v>
      </c>
      <c r="AC14" s="22"/>
      <c r="AD14" s="57">
        <f t="shared" si="0"/>
        <v>0</v>
      </c>
      <c r="AE14" s="57">
        <f t="shared" si="1"/>
        <v>0</v>
      </c>
      <c r="AF14" s="57">
        <f t="shared" si="2"/>
        <v>0</v>
      </c>
      <c r="AG14" s="57">
        <f t="shared" si="3"/>
        <v>0</v>
      </c>
      <c r="AH14" s="57">
        <v>0</v>
      </c>
      <c r="AI14" s="8">
        <f>1+AI13</f>
        <v>3</v>
      </c>
      <c r="AJ14" s="41"/>
      <c r="AK14" s="58">
        <f t="shared" si="4"/>
        <v>1</v>
      </c>
      <c r="AL14" s="58">
        <v>60</v>
      </c>
      <c r="AN14" s="15"/>
      <c r="AP14" s="41">
        <f t="shared" si="6"/>
        <v>0</v>
      </c>
    </row>
    <row r="15" spans="1:42" s="23" customFormat="1" ht="14.85" customHeight="1" x14ac:dyDescent="0.35">
      <c r="A15" s="82"/>
      <c r="B15" s="143" t="s">
        <v>14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72"/>
      <c r="O15" s="56"/>
      <c r="P15" s="94"/>
      <c r="Q15" s="1"/>
      <c r="R15" s="1"/>
      <c r="S15" s="1"/>
      <c r="T15" s="1"/>
      <c r="U15" s="83"/>
      <c r="V15" s="27"/>
      <c r="W15" s="87">
        <v>20</v>
      </c>
      <c r="X15" s="21">
        <f t="shared" si="5"/>
        <v>0</v>
      </c>
      <c r="Y15" s="21">
        <f t="shared" si="5"/>
        <v>0</v>
      </c>
      <c r="Z15" s="21">
        <f t="shared" si="5"/>
        <v>0</v>
      </c>
      <c r="AA15" s="21">
        <f t="shared" si="5"/>
        <v>0</v>
      </c>
      <c r="AB15" s="21">
        <f t="shared" si="5"/>
        <v>0</v>
      </c>
      <c r="AC15" s="22"/>
      <c r="AD15" s="57">
        <f t="shared" si="0"/>
        <v>0</v>
      </c>
      <c r="AE15" s="57">
        <f t="shared" si="1"/>
        <v>0</v>
      </c>
      <c r="AF15" s="57">
        <f t="shared" si="2"/>
        <v>0</v>
      </c>
      <c r="AG15" s="57">
        <f t="shared" si="3"/>
        <v>0</v>
      </c>
      <c r="AH15" s="57">
        <v>0</v>
      </c>
      <c r="AI15" s="8">
        <f t="shared" ref="AI15:AI23" si="7">1+AI14</f>
        <v>4</v>
      </c>
      <c r="AJ15" s="41"/>
      <c r="AK15" s="58">
        <f t="shared" si="4"/>
        <v>1</v>
      </c>
      <c r="AL15" s="58">
        <v>80</v>
      </c>
      <c r="AN15" s="15"/>
      <c r="AP15" s="41">
        <f t="shared" si="6"/>
        <v>0</v>
      </c>
    </row>
    <row r="16" spans="1:42" s="23" customFormat="1" ht="14.85" customHeight="1" x14ac:dyDescent="0.35">
      <c r="A16" s="82"/>
      <c r="B16" s="143" t="s">
        <v>15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72"/>
      <c r="O16" s="56"/>
      <c r="P16" s="94"/>
      <c r="Q16" s="1"/>
      <c r="R16" s="1"/>
      <c r="S16" s="1"/>
      <c r="T16" s="1"/>
      <c r="U16" s="83"/>
      <c r="V16" s="27"/>
      <c r="W16" s="87">
        <v>18</v>
      </c>
      <c r="X16" s="21">
        <f t="shared" si="5"/>
        <v>0</v>
      </c>
      <c r="Y16" s="21">
        <f t="shared" si="5"/>
        <v>0</v>
      </c>
      <c r="Z16" s="21">
        <f t="shared" si="5"/>
        <v>0</v>
      </c>
      <c r="AA16" s="21">
        <f t="shared" si="5"/>
        <v>0</v>
      </c>
      <c r="AB16" s="21">
        <f t="shared" si="5"/>
        <v>0</v>
      </c>
      <c r="AC16" s="22"/>
      <c r="AD16" s="57">
        <f t="shared" si="0"/>
        <v>0</v>
      </c>
      <c r="AE16" s="57">
        <f t="shared" si="1"/>
        <v>0</v>
      </c>
      <c r="AF16" s="57">
        <f t="shared" si="2"/>
        <v>0</v>
      </c>
      <c r="AG16" s="57">
        <f t="shared" si="3"/>
        <v>0</v>
      </c>
      <c r="AH16" s="57">
        <v>0</v>
      </c>
      <c r="AI16" s="8">
        <f t="shared" si="7"/>
        <v>5</v>
      </c>
      <c r="AJ16" s="41"/>
      <c r="AK16" s="58">
        <f t="shared" si="4"/>
        <v>1</v>
      </c>
      <c r="AL16" s="58">
        <v>72</v>
      </c>
      <c r="AN16" s="15"/>
      <c r="AP16" s="41">
        <f t="shared" si="6"/>
        <v>0</v>
      </c>
    </row>
    <row r="17" spans="1:42" s="23" customFormat="1" ht="14.85" customHeight="1" x14ac:dyDescent="0.35">
      <c r="A17" s="82"/>
      <c r="B17" s="143" t="s">
        <v>16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72"/>
      <c r="O17" s="75"/>
      <c r="P17" s="94"/>
      <c r="Q17" s="1"/>
      <c r="R17" s="1"/>
      <c r="S17" s="1"/>
      <c r="T17" s="1"/>
      <c r="U17" s="83"/>
      <c r="V17" s="27"/>
      <c r="W17" s="87">
        <v>8</v>
      </c>
      <c r="X17" s="21">
        <f t="shared" si="5"/>
        <v>0</v>
      </c>
      <c r="Y17" s="21">
        <f t="shared" si="5"/>
        <v>0</v>
      </c>
      <c r="Z17" s="21">
        <f t="shared" si="5"/>
        <v>0</v>
      </c>
      <c r="AA17" s="21">
        <f t="shared" si="5"/>
        <v>0</v>
      </c>
      <c r="AB17" s="21">
        <f t="shared" si="5"/>
        <v>0</v>
      </c>
      <c r="AC17" s="22"/>
      <c r="AD17" s="57">
        <f t="shared" si="0"/>
        <v>0</v>
      </c>
      <c r="AE17" s="57">
        <f t="shared" si="1"/>
        <v>0</v>
      </c>
      <c r="AF17" s="57">
        <f t="shared" si="2"/>
        <v>0</v>
      </c>
      <c r="AG17" s="57">
        <f t="shared" si="3"/>
        <v>0</v>
      </c>
      <c r="AH17" s="57">
        <v>0</v>
      </c>
      <c r="AI17" s="8">
        <f t="shared" si="7"/>
        <v>6</v>
      </c>
      <c r="AJ17" s="41"/>
      <c r="AK17" s="58">
        <f t="shared" si="4"/>
        <v>1</v>
      </c>
      <c r="AL17" s="58">
        <v>32</v>
      </c>
      <c r="AN17" s="15"/>
      <c r="AP17" s="41">
        <f t="shared" si="6"/>
        <v>0</v>
      </c>
    </row>
    <row r="18" spans="1:42" s="23" customFormat="1" ht="14.85" customHeight="1" x14ac:dyDescent="0.35">
      <c r="A18" s="82"/>
      <c r="B18" s="173" t="s">
        <v>17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5"/>
      <c r="O18" s="76"/>
      <c r="P18" s="94"/>
      <c r="Q18" s="1"/>
      <c r="R18" s="1"/>
      <c r="S18" s="1"/>
      <c r="T18" s="1"/>
      <c r="U18" s="83"/>
      <c r="V18" s="27"/>
      <c r="W18" s="87">
        <v>20</v>
      </c>
      <c r="X18" s="21">
        <f t="shared" si="5"/>
        <v>0</v>
      </c>
      <c r="Y18" s="21">
        <f t="shared" si="5"/>
        <v>0</v>
      </c>
      <c r="Z18" s="21">
        <f t="shared" si="5"/>
        <v>0</v>
      </c>
      <c r="AA18" s="21">
        <f t="shared" si="5"/>
        <v>0</v>
      </c>
      <c r="AB18" s="21">
        <f t="shared" si="5"/>
        <v>0</v>
      </c>
      <c r="AC18" s="22"/>
      <c r="AD18" s="57">
        <f t="shared" si="0"/>
        <v>0</v>
      </c>
      <c r="AE18" s="57">
        <f t="shared" si="1"/>
        <v>0</v>
      </c>
      <c r="AF18" s="57">
        <f t="shared" si="2"/>
        <v>0</v>
      </c>
      <c r="AG18" s="57">
        <f t="shared" si="3"/>
        <v>0</v>
      </c>
      <c r="AH18" s="57">
        <v>0</v>
      </c>
      <c r="AI18" s="8">
        <f t="shared" si="7"/>
        <v>7</v>
      </c>
      <c r="AJ18" s="41"/>
      <c r="AK18" s="58">
        <f t="shared" si="4"/>
        <v>1</v>
      </c>
      <c r="AL18" s="58">
        <v>80</v>
      </c>
      <c r="AN18" s="15"/>
      <c r="AP18" s="41">
        <f t="shared" si="6"/>
        <v>0</v>
      </c>
    </row>
    <row r="19" spans="1:42" s="23" customFormat="1" ht="14.85" customHeight="1" x14ac:dyDescent="0.35">
      <c r="A19" s="82"/>
      <c r="B19" s="143" t="s">
        <v>76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72"/>
      <c r="O19" s="56"/>
      <c r="P19" s="94"/>
      <c r="Q19" s="1"/>
      <c r="R19" s="1"/>
      <c r="S19" s="1"/>
      <c r="T19" s="1"/>
      <c r="U19" s="83"/>
      <c r="V19" s="27"/>
      <c r="W19" s="87">
        <v>20</v>
      </c>
      <c r="X19" s="21">
        <f t="shared" si="5"/>
        <v>0</v>
      </c>
      <c r="Y19" s="21">
        <f t="shared" si="5"/>
        <v>0</v>
      </c>
      <c r="Z19" s="21">
        <f t="shared" si="5"/>
        <v>0</v>
      </c>
      <c r="AA19" s="21">
        <f t="shared" si="5"/>
        <v>0</v>
      </c>
      <c r="AB19" s="21">
        <f t="shared" si="5"/>
        <v>0</v>
      </c>
      <c r="AC19" s="22"/>
      <c r="AD19" s="57">
        <f t="shared" si="0"/>
        <v>0</v>
      </c>
      <c r="AE19" s="57">
        <f t="shared" si="1"/>
        <v>0</v>
      </c>
      <c r="AF19" s="57">
        <f t="shared" si="2"/>
        <v>0</v>
      </c>
      <c r="AG19" s="57">
        <f t="shared" si="3"/>
        <v>0</v>
      </c>
      <c r="AH19" s="57">
        <v>0</v>
      </c>
      <c r="AI19" s="8">
        <f t="shared" si="7"/>
        <v>8</v>
      </c>
      <c r="AJ19" s="41"/>
      <c r="AK19" s="58">
        <f t="shared" si="4"/>
        <v>1</v>
      </c>
      <c r="AL19" s="58">
        <v>80</v>
      </c>
      <c r="AN19" s="15"/>
      <c r="AP19" s="41">
        <f t="shared" si="6"/>
        <v>0</v>
      </c>
    </row>
    <row r="20" spans="1:42" s="23" customFormat="1" ht="14.85" customHeight="1" x14ac:dyDescent="0.35">
      <c r="A20" s="82"/>
      <c r="B20" s="143" t="s">
        <v>18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72"/>
      <c r="O20" s="56"/>
      <c r="P20" s="94"/>
      <c r="Q20" s="1"/>
      <c r="R20" s="1"/>
      <c r="S20" s="1"/>
      <c r="T20" s="1"/>
      <c r="U20" s="83"/>
      <c r="V20" s="27"/>
      <c r="W20" s="87">
        <v>8</v>
      </c>
      <c r="X20" s="21">
        <f t="shared" si="5"/>
        <v>0</v>
      </c>
      <c r="Y20" s="21">
        <f t="shared" si="5"/>
        <v>0</v>
      </c>
      <c r="Z20" s="21">
        <f t="shared" si="5"/>
        <v>0</v>
      </c>
      <c r="AA20" s="21">
        <f t="shared" si="5"/>
        <v>0</v>
      </c>
      <c r="AB20" s="21">
        <f t="shared" si="5"/>
        <v>0</v>
      </c>
      <c r="AC20" s="22"/>
      <c r="AD20" s="57">
        <f t="shared" si="0"/>
        <v>0</v>
      </c>
      <c r="AE20" s="57">
        <f t="shared" si="1"/>
        <v>0</v>
      </c>
      <c r="AF20" s="57">
        <f t="shared" si="2"/>
        <v>0</v>
      </c>
      <c r="AG20" s="57">
        <f t="shared" si="3"/>
        <v>0</v>
      </c>
      <c r="AH20" s="57">
        <v>0</v>
      </c>
      <c r="AI20" s="8">
        <f t="shared" si="7"/>
        <v>9</v>
      </c>
      <c r="AJ20" s="41"/>
      <c r="AK20" s="58">
        <f t="shared" si="4"/>
        <v>1</v>
      </c>
      <c r="AL20" s="58">
        <v>32</v>
      </c>
      <c r="AN20" s="15"/>
      <c r="AP20" s="41">
        <f t="shared" si="6"/>
        <v>0</v>
      </c>
    </row>
    <row r="21" spans="1:42" s="23" customFormat="1" ht="14.85" customHeight="1" x14ac:dyDescent="0.35">
      <c r="A21" s="82"/>
      <c r="B21" s="143" t="s">
        <v>81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72"/>
      <c r="O21" s="56"/>
      <c r="P21" s="94"/>
      <c r="Q21" s="1"/>
      <c r="R21" s="1"/>
      <c r="S21" s="1"/>
      <c r="T21" s="1"/>
      <c r="U21" s="83"/>
      <c r="V21" s="27"/>
      <c r="W21" s="87">
        <v>8</v>
      </c>
      <c r="X21" s="21">
        <f t="shared" si="5"/>
        <v>0</v>
      </c>
      <c r="Y21" s="21">
        <f t="shared" si="5"/>
        <v>0</v>
      </c>
      <c r="Z21" s="21">
        <f t="shared" si="5"/>
        <v>0</v>
      </c>
      <c r="AA21" s="21">
        <f t="shared" si="5"/>
        <v>0</v>
      </c>
      <c r="AB21" s="21">
        <f t="shared" si="5"/>
        <v>0</v>
      </c>
      <c r="AC21" s="22"/>
      <c r="AD21" s="57">
        <f t="shared" si="0"/>
        <v>0</v>
      </c>
      <c r="AE21" s="57">
        <f t="shared" si="1"/>
        <v>0</v>
      </c>
      <c r="AF21" s="57">
        <f t="shared" si="2"/>
        <v>0</v>
      </c>
      <c r="AG21" s="57">
        <f t="shared" si="3"/>
        <v>0</v>
      </c>
      <c r="AH21" s="57">
        <v>0</v>
      </c>
      <c r="AI21" s="8">
        <f t="shared" si="7"/>
        <v>10</v>
      </c>
      <c r="AJ21" s="41"/>
      <c r="AK21" s="58">
        <f t="shared" si="4"/>
        <v>1</v>
      </c>
      <c r="AL21" s="58">
        <v>32</v>
      </c>
      <c r="AN21" s="15"/>
      <c r="AP21" s="41">
        <f t="shared" si="6"/>
        <v>0</v>
      </c>
    </row>
    <row r="22" spans="1:42" s="23" customFormat="1" ht="14.85" customHeight="1" x14ac:dyDescent="0.35">
      <c r="A22" s="82"/>
      <c r="B22" s="143" t="s">
        <v>89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7"/>
      <c r="O22" s="56"/>
      <c r="P22" s="94"/>
      <c r="Q22" s="1"/>
      <c r="R22" s="1"/>
      <c r="S22" s="1"/>
      <c r="T22" s="1"/>
      <c r="U22" s="83"/>
      <c r="V22" s="27"/>
      <c r="W22" s="87">
        <v>10</v>
      </c>
      <c r="X22" s="21">
        <f t="shared" si="5"/>
        <v>0</v>
      </c>
      <c r="Y22" s="21">
        <f t="shared" si="5"/>
        <v>0</v>
      </c>
      <c r="Z22" s="21">
        <f t="shared" si="5"/>
        <v>0</v>
      </c>
      <c r="AA22" s="21">
        <f t="shared" si="5"/>
        <v>0</v>
      </c>
      <c r="AB22" s="21">
        <f t="shared" si="5"/>
        <v>0</v>
      </c>
      <c r="AC22" s="22"/>
      <c r="AD22" s="57">
        <f t="shared" si="0"/>
        <v>0</v>
      </c>
      <c r="AE22" s="57">
        <f t="shared" si="1"/>
        <v>0</v>
      </c>
      <c r="AF22" s="57">
        <f t="shared" si="2"/>
        <v>0</v>
      </c>
      <c r="AG22" s="57">
        <f t="shared" si="3"/>
        <v>0</v>
      </c>
      <c r="AH22" s="57">
        <v>0</v>
      </c>
      <c r="AI22" s="8">
        <f t="shared" si="7"/>
        <v>11</v>
      </c>
      <c r="AJ22" s="41"/>
      <c r="AK22" s="58">
        <f t="shared" si="4"/>
        <v>1</v>
      </c>
      <c r="AL22" s="58">
        <v>40</v>
      </c>
      <c r="AN22" s="15"/>
      <c r="AP22" s="41">
        <f t="shared" si="6"/>
        <v>0</v>
      </c>
    </row>
    <row r="23" spans="1:42" s="23" customFormat="1" ht="14.85" customHeight="1" x14ac:dyDescent="0.35">
      <c r="A23" s="82"/>
      <c r="B23" s="143" t="s">
        <v>19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72"/>
      <c r="O23" s="56"/>
      <c r="P23" s="94"/>
      <c r="Q23" s="1"/>
      <c r="R23" s="1"/>
      <c r="S23" s="1"/>
      <c r="T23" s="1"/>
      <c r="U23" s="83"/>
      <c r="V23" s="27"/>
      <c r="W23" s="87">
        <v>15</v>
      </c>
      <c r="X23" s="21">
        <f t="shared" si="5"/>
        <v>0</v>
      </c>
      <c r="Y23" s="21">
        <f t="shared" si="5"/>
        <v>0</v>
      </c>
      <c r="Z23" s="21">
        <f t="shared" si="5"/>
        <v>0</v>
      </c>
      <c r="AA23" s="21">
        <f t="shared" si="5"/>
        <v>0</v>
      </c>
      <c r="AB23" s="21">
        <f t="shared" si="5"/>
        <v>0</v>
      </c>
      <c r="AC23" s="22"/>
      <c r="AD23" s="57">
        <f t="shared" si="0"/>
        <v>0</v>
      </c>
      <c r="AE23" s="57">
        <f t="shared" si="1"/>
        <v>0</v>
      </c>
      <c r="AF23" s="57">
        <f t="shared" si="2"/>
        <v>0</v>
      </c>
      <c r="AG23" s="57">
        <f t="shared" si="3"/>
        <v>0</v>
      </c>
      <c r="AH23" s="57">
        <v>0</v>
      </c>
      <c r="AI23" s="8">
        <f t="shared" si="7"/>
        <v>12</v>
      </c>
      <c r="AJ23" s="41"/>
      <c r="AK23" s="58">
        <f t="shared" si="4"/>
        <v>1</v>
      </c>
      <c r="AL23" s="58">
        <v>60</v>
      </c>
      <c r="AN23" s="15"/>
      <c r="AP23" s="41">
        <f t="shared" si="6"/>
        <v>0</v>
      </c>
    </row>
    <row r="24" spans="1:42" ht="14.85" customHeight="1" x14ac:dyDescent="0.35">
      <c r="A24" s="8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8"/>
      <c r="P24" s="29"/>
      <c r="Q24" s="14"/>
      <c r="R24" s="14"/>
      <c r="S24" s="14"/>
      <c r="T24" s="14"/>
      <c r="U24" s="84"/>
      <c r="V24" s="26"/>
      <c r="AC24" s="22"/>
      <c r="AD24" s="9"/>
      <c r="AH24" s="9"/>
      <c r="AJ24" s="42">
        <f>SUM(AD12:AH23)</f>
        <v>0</v>
      </c>
      <c r="AM24" s="9">
        <f>SUM(AL12:AL23)</f>
        <v>620</v>
      </c>
      <c r="AP24" s="23"/>
    </row>
    <row r="25" spans="1:42" ht="20.25" x14ac:dyDescent="0.35">
      <c r="A25" s="82"/>
      <c r="B25" s="170" t="s">
        <v>45</v>
      </c>
      <c r="C25" s="170"/>
      <c r="D25" s="170"/>
      <c r="E25" s="170"/>
      <c r="F25" s="170"/>
      <c r="G25" s="170"/>
      <c r="H25" s="170"/>
      <c r="I25" s="170"/>
      <c r="J25" s="14"/>
      <c r="K25" s="14"/>
      <c r="L25" s="14"/>
      <c r="M25" s="155" t="s">
        <v>26</v>
      </c>
      <c r="N25" s="156"/>
      <c r="O25" s="157"/>
      <c r="P25" s="146" t="s">
        <v>36</v>
      </c>
      <c r="Q25" s="146"/>
      <c r="R25" s="146"/>
      <c r="S25" s="146"/>
      <c r="T25" s="146"/>
      <c r="U25" s="84"/>
      <c r="V25" s="26"/>
      <c r="AC25" s="22"/>
      <c r="AJ25" s="40"/>
      <c r="AP25" s="23"/>
    </row>
    <row r="26" spans="1:42" s="23" customFormat="1" ht="14.85" customHeight="1" x14ac:dyDescent="0.35">
      <c r="A26" s="8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58"/>
      <c r="N26" s="159"/>
      <c r="O26" s="160"/>
      <c r="P26" s="17" t="s">
        <v>31</v>
      </c>
      <c r="Q26" s="18" t="s">
        <v>32</v>
      </c>
      <c r="R26" s="18" t="s">
        <v>33</v>
      </c>
      <c r="S26" s="18" t="s">
        <v>34</v>
      </c>
      <c r="T26" s="18" t="s">
        <v>35</v>
      </c>
      <c r="U26" s="83"/>
      <c r="V26" s="27"/>
      <c r="W26" s="7"/>
      <c r="X26" s="7"/>
      <c r="Y26" s="7"/>
      <c r="Z26" s="7"/>
      <c r="AA26" s="7"/>
      <c r="AB26" s="7"/>
      <c r="AC26" s="22"/>
      <c r="AD26" s="7"/>
      <c r="AE26" s="7"/>
      <c r="AF26" s="7"/>
      <c r="AG26" s="7"/>
      <c r="AH26" s="7"/>
      <c r="AI26" s="8"/>
      <c r="AJ26" s="41"/>
      <c r="AK26" s="24"/>
      <c r="AL26" s="24"/>
      <c r="AN26" s="15"/>
    </row>
    <row r="27" spans="1:42" s="23" customFormat="1" ht="14.85" customHeight="1" x14ac:dyDescent="0.35">
      <c r="A27" s="82"/>
      <c r="B27" s="143" t="s">
        <v>28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72"/>
      <c r="O27" s="75"/>
      <c r="P27" s="94"/>
      <c r="Q27" s="1"/>
      <c r="R27" s="2"/>
      <c r="S27" s="1"/>
      <c r="T27" s="1"/>
      <c r="U27" s="83"/>
      <c r="V27" s="27"/>
      <c r="W27" s="87">
        <v>40</v>
      </c>
      <c r="X27" s="21">
        <f>IF(P27="x",1,0)</f>
        <v>0</v>
      </c>
      <c r="Y27" s="21">
        <f>IF(Q27="x",1,0)</f>
        <v>0</v>
      </c>
      <c r="Z27" s="21">
        <f>IF(R27="x",1,0)</f>
        <v>0</v>
      </c>
      <c r="AA27" s="21">
        <f>IF(S27="x",1,0)</f>
        <v>0</v>
      </c>
      <c r="AB27" s="21">
        <f>IF(T27="x",1,0)</f>
        <v>0</v>
      </c>
      <c r="AC27" s="22"/>
      <c r="AD27" s="57">
        <f t="shared" ref="AD27:AD32" si="8">4*(W27*X27)</f>
        <v>0</v>
      </c>
      <c r="AE27" s="57">
        <f>3*(W27*Y27)</f>
        <v>0</v>
      </c>
      <c r="AF27" s="57">
        <f>2*(W27*Z27)</f>
        <v>0</v>
      </c>
      <c r="AG27" s="57">
        <f>+W27*AA27</f>
        <v>0</v>
      </c>
      <c r="AH27" s="57">
        <v>0</v>
      </c>
      <c r="AI27" s="8">
        <f>1+AI23</f>
        <v>13</v>
      </c>
      <c r="AJ27" s="41"/>
      <c r="AK27" s="58">
        <f t="shared" ref="AK27:AK32" si="9">IF(O27=0,1,0)</f>
        <v>1</v>
      </c>
      <c r="AL27" s="58">
        <v>160</v>
      </c>
      <c r="AN27" s="15"/>
      <c r="AP27" s="41">
        <f t="shared" si="6"/>
        <v>0</v>
      </c>
    </row>
    <row r="28" spans="1:42" s="23" customFormat="1" ht="14.85" customHeight="1" x14ac:dyDescent="0.35">
      <c r="A28" s="82"/>
      <c r="B28" s="143" t="s">
        <v>80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72"/>
      <c r="O28" s="75"/>
      <c r="P28" s="180"/>
      <c r="Q28" s="180"/>
      <c r="R28" s="181"/>
      <c r="S28" s="182" t="s">
        <v>48</v>
      </c>
      <c r="T28" s="183"/>
      <c r="U28" s="83"/>
      <c r="V28" s="27"/>
      <c r="W28" s="87">
        <v>2</v>
      </c>
      <c r="X28" s="59">
        <f>IF(O28="x",0,IF(AND(-1&lt;P28,P28&lt;16),40,0))</f>
        <v>40</v>
      </c>
      <c r="Y28" s="59">
        <f>IF(AND(15&lt;P28,P28&lt;26),30,0)</f>
        <v>0</v>
      </c>
      <c r="Z28" s="59">
        <f>IF(AND(25&lt;P28,P28&lt;36),20,0)</f>
        <v>0</v>
      </c>
      <c r="AA28" s="59">
        <f>IF(AND(35&lt;P28,P28&lt;46),10,0)</f>
        <v>0</v>
      </c>
      <c r="AB28" s="59">
        <f>IF(AND(45&lt;P28,P28&lt;100),0,0)</f>
        <v>0</v>
      </c>
      <c r="AC28" s="22"/>
      <c r="AD28" s="57">
        <f t="shared" si="8"/>
        <v>320</v>
      </c>
      <c r="AE28" s="57">
        <f>3*(W28*Y28)</f>
        <v>0</v>
      </c>
      <c r="AF28" s="57">
        <f>2*(W28*Z28)</f>
        <v>0</v>
      </c>
      <c r="AG28" s="57">
        <f>+W28*AA28</f>
        <v>0</v>
      </c>
      <c r="AH28" s="57">
        <v>0</v>
      </c>
      <c r="AI28" s="8">
        <f>1+AI27</f>
        <v>14</v>
      </c>
      <c r="AJ28" s="41"/>
      <c r="AK28" s="58">
        <f t="shared" si="9"/>
        <v>1</v>
      </c>
      <c r="AL28" s="58">
        <v>320</v>
      </c>
      <c r="AN28" s="15"/>
      <c r="AP28" s="41">
        <f t="shared" si="6"/>
        <v>320</v>
      </c>
    </row>
    <row r="29" spans="1:42" s="23" customFormat="1" ht="14.85" customHeight="1" x14ac:dyDescent="0.35">
      <c r="A29" s="82"/>
      <c r="B29" s="143" t="s">
        <v>12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72"/>
      <c r="O29" s="75"/>
      <c r="P29" s="38"/>
      <c r="Q29" s="1"/>
      <c r="R29" s="1"/>
      <c r="S29" s="1"/>
      <c r="T29" s="1"/>
      <c r="U29" s="83"/>
      <c r="V29" s="27"/>
      <c r="W29" s="87">
        <v>40</v>
      </c>
      <c r="X29" s="21">
        <f>IF(P29="x",1,0)</f>
        <v>0</v>
      </c>
      <c r="Y29" s="21">
        <f>IF(Q29="x",1,0)</f>
        <v>0</v>
      </c>
      <c r="Z29" s="21">
        <f>IF(R29="x",1,0)</f>
        <v>0</v>
      </c>
      <c r="AA29" s="21">
        <f>IF(S29="x",1,0)</f>
        <v>0</v>
      </c>
      <c r="AB29" s="21">
        <f>IF(T29="x",1,0)</f>
        <v>0</v>
      </c>
      <c r="AC29" s="22"/>
      <c r="AD29" s="57">
        <f t="shared" si="8"/>
        <v>0</v>
      </c>
      <c r="AE29" s="57">
        <f>3*(W29*Y29)</f>
        <v>0</v>
      </c>
      <c r="AF29" s="57">
        <f>2*(W29*Z29)</f>
        <v>0</v>
      </c>
      <c r="AG29" s="57">
        <f>+W29*AA29</f>
        <v>0</v>
      </c>
      <c r="AH29" s="57">
        <v>0</v>
      </c>
      <c r="AI29" s="8">
        <f>1+AI28</f>
        <v>15</v>
      </c>
      <c r="AJ29" s="41"/>
      <c r="AK29" s="58">
        <f t="shared" si="9"/>
        <v>1</v>
      </c>
      <c r="AL29" s="58">
        <v>160</v>
      </c>
      <c r="AN29" s="15"/>
      <c r="AP29" s="41">
        <f t="shared" si="6"/>
        <v>0</v>
      </c>
    </row>
    <row r="30" spans="1:42" s="23" customFormat="1" ht="14.85" customHeight="1" x14ac:dyDescent="0.35">
      <c r="A30" s="82"/>
      <c r="B30" s="143" t="s">
        <v>65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72"/>
      <c r="O30" s="75"/>
      <c r="P30" s="38"/>
      <c r="Q30" s="61" t="s">
        <v>57</v>
      </c>
      <c r="R30" s="62"/>
      <c r="S30" s="38"/>
      <c r="T30" s="61" t="s">
        <v>58</v>
      </c>
      <c r="U30" s="83"/>
      <c r="V30" s="27"/>
      <c r="W30" s="87">
        <v>40</v>
      </c>
      <c r="X30" s="21">
        <f t="shared" ref="X30:Z30" si="10">IF(P30="x",1,0)</f>
        <v>0</v>
      </c>
      <c r="Y30" s="21">
        <f t="shared" si="10"/>
        <v>0</v>
      </c>
      <c r="Z30" s="21">
        <f t="shared" si="10"/>
        <v>0</v>
      </c>
      <c r="AA30" s="21">
        <f t="shared" ref="AA30:AB32" si="11">IF(S30="x",1,0)</f>
        <v>0</v>
      </c>
      <c r="AB30" s="21">
        <f t="shared" si="11"/>
        <v>0</v>
      </c>
      <c r="AC30" s="22"/>
      <c r="AD30" s="57">
        <f t="shared" si="8"/>
        <v>0</v>
      </c>
      <c r="AE30" s="80">
        <v>0</v>
      </c>
      <c r="AF30" s="80">
        <v>0</v>
      </c>
      <c r="AG30" s="80">
        <v>0</v>
      </c>
      <c r="AH30" s="80">
        <v>0</v>
      </c>
      <c r="AI30" s="8">
        <f>1+AI29</f>
        <v>16</v>
      </c>
      <c r="AJ30" s="41"/>
      <c r="AK30" s="58">
        <f t="shared" si="9"/>
        <v>1</v>
      </c>
      <c r="AL30" s="58">
        <v>160</v>
      </c>
      <c r="AN30" s="15"/>
      <c r="AP30" s="41">
        <f t="shared" si="6"/>
        <v>0</v>
      </c>
    </row>
    <row r="31" spans="1:42" s="23" customFormat="1" ht="14.85" customHeight="1" x14ac:dyDescent="0.35">
      <c r="A31" s="82"/>
      <c r="B31" s="143" t="s">
        <v>29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72"/>
      <c r="O31" s="75"/>
      <c r="P31" s="91"/>
      <c r="Q31" s="1"/>
      <c r="R31" s="1"/>
      <c r="S31" s="1"/>
      <c r="T31" s="1"/>
      <c r="U31" s="83"/>
      <c r="V31" s="27"/>
      <c r="W31" s="87">
        <v>40</v>
      </c>
      <c r="X31" s="21">
        <f t="shared" ref="X31:Z32" si="12">IF(P31="x",1,0)</f>
        <v>0</v>
      </c>
      <c r="Y31" s="21">
        <f t="shared" si="12"/>
        <v>0</v>
      </c>
      <c r="Z31" s="21">
        <f t="shared" si="12"/>
        <v>0</v>
      </c>
      <c r="AA31" s="21">
        <f t="shared" si="11"/>
        <v>0</v>
      </c>
      <c r="AB31" s="21">
        <f t="shared" si="11"/>
        <v>0</v>
      </c>
      <c r="AC31" s="22"/>
      <c r="AD31" s="57">
        <f t="shared" si="8"/>
        <v>0</v>
      </c>
      <c r="AE31" s="57">
        <f>3*(W31*Y31)</f>
        <v>0</v>
      </c>
      <c r="AF31" s="57">
        <f>2*(W31*Z31)</f>
        <v>0</v>
      </c>
      <c r="AG31" s="57">
        <v>0</v>
      </c>
      <c r="AH31" s="57">
        <v>0</v>
      </c>
      <c r="AI31" s="8">
        <f t="shared" ref="AI31:AI32" si="13">1+AI30</f>
        <v>17</v>
      </c>
      <c r="AJ31" s="41"/>
      <c r="AK31" s="58">
        <f t="shared" si="9"/>
        <v>1</v>
      </c>
      <c r="AL31" s="58">
        <v>160</v>
      </c>
      <c r="AN31" s="15"/>
      <c r="AP31" s="41">
        <f t="shared" ref="AP31" si="14">MAX(AD31,AE31,AF31,AG31,AH31)</f>
        <v>0</v>
      </c>
    </row>
    <row r="32" spans="1:42" s="23" customFormat="1" ht="14.85" customHeight="1" x14ac:dyDescent="0.35">
      <c r="A32" s="82"/>
      <c r="B32" s="143" t="s">
        <v>199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72"/>
      <c r="O32" s="75"/>
      <c r="P32" s="38"/>
      <c r="Q32" s="1"/>
      <c r="R32" s="1"/>
      <c r="S32" s="1"/>
      <c r="T32" s="1"/>
      <c r="U32" s="83"/>
      <c r="V32" s="27"/>
      <c r="W32" s="87">
        <v>40</v>
      </c>
      <c r="X32" s="21">
        <f t="shared" si="12"/>
        <v>0</v>
      </c>
      <c r="Y32" s="21">
        <f t="shared" si="12"/>
        <v>0</v>
      </c>
      <c r="Z32" s="21">
        <f t="shared" si="12"/>
        <v>0</v>
      </c>
      <c r="AA32" s="21">
        <f t="shared" si="11"/>
        <v>0</v>
      </c>
      <c r="AB32" s="21">
        <f t="shared" si="11"/>
        <v>0</v>
      </c>
      <c r="AC32" s="22"/>
      <c r="AD32" s="57">
        <f t="shared" si="8"/>
        <v>0</v>
      </c>
      <c r="AE32" s="57">
        <f>3*(W32*Y32)</f>
        <v>0</v>
      </c>
      <c r="AF32" s="57">
        <f>2*(W32*Z32)</f>
        <v>0</v>
      </c>
      <c r="AG32" s="57">
        <v>0</v>
      </c>
      <c r="AH32" s="57">
        <v>0</v>
      </c>
      <c r="AI32" s="8">
        <f t="shared" si="13"/>
        <v>18</v>
      </c>
      <c r="AJ32" s="41"/>
      <c r="AK32" s="58">
        <f t="shared" si="9"/>
        <v>1</v>
      </c>
      <c r="AL32" s="58">
        <v>160</v>
      </c>
      <c r="AN32" s="15"/>
      <c r="AP32" s="41">
        <f t="shared" si="6"/>
        <v>0</v>
      </c>
    </row>
    <row r="33" spans="1:42" ht="14.85" customHeight="1" x14ac:dyDescent="0.35">
      <c r="A33" s="8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8"/>
      <c r="P33" s="29"/>
      <c r="Q33" s="14"/>
      <c r="R33" s="14"/>
      <c r="S33" s="14"/>
      <c r="T33" s="14"/>
      <c r="U33" s="84"/>
      <c r="V33" s="26"/>
      <c r="AC33" s="22"/>
      <c r="AH33" s="9"/>
      <c r="AJ33" s="42">
        <f>SUM(AD27:AH32)</f>
        <v>320</v>
      </c>
      <c r="AM33" s="9">
        <f>SUM(AL27:AL32)</f>
        <v>1120</v>
      </c>
      <c r="AP33" s="23"/>
    </row>
    <row r="34" spans="1:42" ht="20.25" x14ac:dyDescent="0.35">
      <c r="A34" s="82"/>
      <c r="B34" s="170" t="s">
        <v>46</v>
      </c>
      <c r="C34" s="170"/>
      <c r="D34" s="170"/>
      <c r="E34" s="170"/>
      <c r="F34" s="170"/>
      <c r="G34" s="170"/>
      <c r="H34" s="170"/>
      <c r="I34" s="170"/>
      <c r="J34" s="14"/>
      <c r="K34" s="14"/>
      <c r="L34" s="14"/>
      <c r="M34" s="155" t="s">
        <v>26</v>
      </c>
      <c r="N34" s="156"/>
      <c r="O34" s="157"/>
      <c r="P34" s="146" t="s">
        <v>36</v>
      </c>
      <c r="Q34" s="146"/>
      <c r="R34" s="146"/>
      <c r="S34" s="146"/>
      <c r="T34" s="146"/>
      <c r="U34" s="84"/>
      <c r="V34" s="26"/>
      <c r="AC34" s="22"/>
      <c r="AJ34" s="40"/>
      <c r="AP34" s="23"/>
    </row>
    <row r="35" spans="1:42" s="23" customFormat="1" ht="14.85" customHeight="1" x14ac:dyDescent="0.35">
      <c r="A35" s="8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58"/>
      <c r="N35" s="159"/>
      <c r="O35" s="160"/>
      <c r="P35" s="17" t="s">
        <v>31</v>
      </c>
      <c r="Q35" s="18" t="s">
        <v>32</v>
      </c>
      <c r="R35" s="18" t="s">
        <v>33</v>
      </c>
      <c r="S35" s="18" t="s">
        <v>34</v>
      </c>
      <c r="T35" s="18" t="s">
        <v>35</v>
      </c>
      <c r="U35" s="83"/>
      <c r="V35" s="27"/>
      <c r="W35" s="7"/>
      <c r="X35" s="7"/>
      <c r="Y35" s="7"/>
      <c r="Z35" s="7"/>
      <c r="AA35" s="7"/>
      <c r="AB35" s="7"/>
      <c r="AC35" s="22"/>
      <c r="AD35" s="7"/>
      <c r="AE35" s="7"/>
      <c r="AF35" s="7"/>
      <c r="AG35" s="7"/>
      <c r="AH35" s="7"/>
      <c r="AI35" s="8"/>
      <c r="AJ35" s="41"/>
      <c r="AK35" s="24"/>
      <c r="AL35" s="24"/>
      <c r="AN35" s="15"/>
    </row>
    <row r="36" spans="1:42" s="23" customFormat="1" ht="14.85" customHeight="1" x14ac:dyDescent="0.35">
      <c r="A36" s="82"/>
      <c r="B36" s="143" t="s">
        <v>68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72"/>
      <c r="O36" s="75"/>
      <c r="P36" s="1"/>
      <c r="Q36" s="1"/>
      <c r="R36" s="1"/>
      <c r="S36" s="1"/>
      <c r="T36" s="1"/>
      <c r="U36" s="83"/>
      <c r="V36" s="27"/>
      <c r="W36" s="87">
        <v>40</v>
      </c>
      <c r="X36" s="21">
        <f t="shared" ref="X36:Z37" si="15">IF(P36="x",1,0)</f>
        <v>0</v>
      </c>
      <c r="Y36" s="21">
        <f t="shared" si="15"/>
        <v>0</v>
      </c>
      <c r="Z36" s="21">
        <f t="shared" si="15"/>
        <v>0</v>
      </c>
      <c r="AA36" s="21">
        <f t="shared" ref="AA36:AB42" si="16">IF(S36="x",1,0)</f>
        <v>0</v>
      </c>
      <c r="AB36" s="21">
        <f t="shared" si="16"/>
        <v>0</v>
      </c>
      <c r="AC36" s="22"/>
      <c r="AD36" s="57">
        <f t="shared" ref="AD36:AD47" si="17">4*(W36*X36)</f>
        <v>0</v>
      </c>
      <c r="AE36" s="57">
        <f t="shared" ref="AE36:AE47" si="18">3*(W36*Y36)</f>
        <v>0</v>
      </c>
      <c r="AF36" s="57">
        <f t="shared" ref="AF36:AF47" si="19">2*(W36*Z36)</f>
        <v>0</v>
      </c>
      <c r="AG36" s="57">
        <f t="shared" ref="AG36:AG46" si="20">+W36*AA36</f>
        <v>0</v>
      </c>
      <c r="AH36" s="57">
        <v>0</v>
      </c>
      <c r="AI36" s="8">
        <f>1+AI32</f>
        <v>19</v>
      </c>
      <c r="AJ36" s="41"/>
      <c r="AK36" s="58">
        <f t="shared" ref="AK36:AK47" si="21">IF(O36=0,1,0)</f>
        <v>1</v>
      </c>
      <c r="AL36" s="58">
        <v>160</v>
      </c>
      <c r="AN36" s="15"/>
      <c r="AP36" s="41">
        <f t="shared" si="6"/>
        <v>0</v>
      </c>
    </row>
    <row r="37" spans="1:42" s="23" customFormat="1" ht="14.85" customHeight="1" x14ac:dyDescent="0.35">
      <c r="A37" s="82"/>
      <c r="B37" s="143" t="s">
        <v>59</v>
      </c>
      <c r="C37" s="144"/>
      <c r="D37" s="144"/>
      <c r="E37" s="144"/>
      <c r="F37" s="144"/>
      <c r="G37" s="144"/>
      <c r="H37" s="184"/>
      <c r="I37" s="184"/>
      <c r="J37" s="184"/>
      <c r="K37" s="184"/>
      <c r="L37" s="184"/>
      <c r="M37" s="184"/>
      <c r="N37" s="185"/>
      <c r="O37" s="75"/>
      <c r="P37" s="1"/>
      <c r="Q37" s="1"/>
      <c r="R37" s="1"/>
      <c r="S37" s="1"/>
      <c r="T37" s="1"/>
      <c r="U37" s="83"/>
      <c r="V37" s="27"/>
      <c r="W37" s="87">
        <v>35</v>
      </c>
      <c r="X37" s="21">
        <f t="shared" si="15"/>
        <v>0</v>
      </c>
      <c r="Y37" s="21">
        <f t="shared" si="15"/>
        <v>0</v>
      </c>
      <c r="Z37" s="21">
        <f t="shared" si="15"/>
        <v>0</v>
      </c>
      <c r="AA37" s="21">
        <f t="shared" si="16"/>
        <v>0</v>
      </c>
      <c r="AB37" s="21">
        <f t="shared" si="16"/>
        <v>0</v>
      </c>
      <c r="AC37" s="22"/>
      <c r="AD37" s="57">
        <f t="shared" si="17"/>
        <v>0</v>
      </c>
      <c r="AE37" s="57">
        <f t="shared" si="18"/>
        <v>0</v>
      </c>
      <c r="AF37" s="57">
        <f t="shared" si="19"/>
        <v>0</v>
      </c>
      <c r="AG37" s="57">
        <f t="shared" si="20"/>
        <v>0</v>
      </c>
      <c r="AH37" s="57">
        <v>0</v>
      </c>
      <c r="AI37" s="8">
        <f>1+AI36</f>
        <v>20</v>
      </c>
      <c r="AJ37" s="41"/>
      <c r="AK37" s="58">
        <f t="shared" si="21"/>
        <v>1</v>
      </c>
      <c r="AL37" s="58">
        <v>140</v>
      </c>
      <c r="AN37" s="15"/>
      <c r="AP37" s="41">
        <f t="shared" si="6"/>
        <v>0</v>
      </c>
    </row>
    <row r="38" spans="1:42" s="23" customFormat="1" ht="14.85" customHeight="1" x14ac:dyDescent="0.35">
      <c r="A38" s="82"/>
      <c r="B38" s="143" t="s">
        <v>199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72"/>
      <c r="O38" s="75"/>
      <c r="P38" s="1"/>
      <c r="Q38" s="1"/>
      <c r="R38" s="1"/>
      <c r="S38" s="1"/>
      <c r="T38" s="1"/>
      <c r="U38" s="83"/>
      <c r="V38" s="27"/>
      <c r="W38" s="87">
        <v>40</v>
      </c>
      <c r="X38" s="21">
        <f t="shared" ref="X38:AB39" si="22">IF(P38="x",1,0)</f>
        <v>0</v>
      </c>
      <c r="Y38" s="21">
        <f t="shared" si="22"/>
        <v>0</v>
      </c>
      <c r="Z38" s="21">
        <f t="shared" si="22"/>
        <v>0</v>
      </c>
      <c r="AA38" s="21">
        <f t="shared" si="22"/>
        <v>0</v>
      </c>
      <c r="AB38" s="21">
        <f t="shared" si="22"/>
        <v>0</v>
      </c>
      <c r="AC38" s="22"/>
      <c r="AD38" s="57">
        <f>4*(W38*X38)</f>
        <v>0</v>
      </c>
      <c r="AE38" s="57">
        <f>3*(W38*Y38)</f>
        <v>0</v>
      </c>
      <c r="AF38" s="57">
        <f>2*(W38*Z38)</f>
        <v>0</v>
      </c>
      <c r="AG38" s="57">
        <v>0</v>
      </c>
      <c r="AH38" s="57">
        <v>0</v>
      </c>
      <c r="AI38" s="8">
        <f t="shared" ref="AI38:AI47" si="23">1+AI37</f>
        <v>21</v>
      </c>
      <c r="AJ38" s="41"/>
      <c r="AK38" s="58">
        <f>IF(O38=0,1,0)</f>
        <v>1</v>
      </c>
      <c r="AL38" s="58">
        <v>160</v>
      </c>
      <c r="AN38" s="15"/>
      <c r="AP38" s="41">
        <f t="shared" ref="AP38:AP39" si="24">MAX(AD38,AE38,AF38,AG38,AH38)</f>
        <v>0</v>
      </c>
    </row>
    <row r="39" spans="1:42" s="23" customFormat="1" ht="14.85" customHeight="1" x14ac:dyDescent="0.35">
      <c r="A39" s="82"/>
      <c r="B39" s="143" t="s">
        <v>149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72"/>
      <c r="O39" s="56"/>
      <c r="P39" s="1"/>
      <c r="Q39" s="1"/>
      <c r="R39" s="1"/>
      <c r="S39" s="1"/>
      <c r="T39" s="1"/>
      <c r="U39" s="83"/>
      <c r="V39" s="27"/>
      <c r="W39" s="87">
        <v>40</v>
      </c>
      <c r="X39" s="21">
        <f t="shared" si="22"/>
        <v>0</v>
      </c>
      <c r="Y39" s="21">
        <f t="shared" si="22"/>
        <v>0</v>
      </c>
      <c r="Z39" s="21">
        <f t="shared" si="22"/>
        <v>0</v>
      </c>
      <c r="AA39" s="21">
        <f t="shared" si="22"/>
        <v>0</v>
      </c>
      <c r="AB39" s="21">
        <f t="shared" si="22"/>
        <v>0</v>
      </c>
      <c r="AC39" s="22"/>
      <c r="AD39" s="57">
        <f>4*(W39*X39)</f>
        <v>0</v>
      </c>
      <c r="AE39" s="57">
        <f>3*(W39*Y39)</f>
        <v>0</v>
      </c>
      <c r="AF39" s="57">
        <f>2*(W39*Z39)</f>
        <v>0</v>
      </c>
      <c r="AG39" s="57">
        <v>0</v>
      </c>
      <c r="AH39" s="57">
        <v>0</v>
      </c>
      <c r="AI39" s="8">
        <f t="shared" si="23"/>
        <v>22</v>
      </c>
      <c r="AJ39" s="41"/>
      <c r="AK39" s="58">
        <f>IF(O39=0,1,0)</f>
        <v>1</v>
      </c>
      <c r="AL39" s="58">
        <v>160</v>
      </c>
      <c r="AN39" s="15"/>
      <c r="AP39" s="41">
        <f t="shared" si="24"/>
        <v>0</v>
      </c>
    </row>
    <row r="40" spans="1:42" s="23" customFormat="1" ht="14.85" customHeight="1" x14ac:dyDescent="0.35">
      <c r="A40" s="82"/>
      <c r="B40" s="143" t="s">
        <v>0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75"/>
      <c r="P40" s="1"/>
      <c r="Q40" s="1"/>
      <c r="R40" s="1"/>
      <c r="S40" s="1"/>
      <c r="T40" s="1"/>
      <c r="U40" s="83"/>
      <c r="V40" s="27"/>
      <c r="W40" s="87">
        <v>30</v>
      </c>
      <c r="X40" s="21">
        <f t="shared" ref="X40:Z42" si="25">IF(P40="x",1,0)</f>
        <v>0</v>
      </c>
      <c r="Y40" s="21">
        <f t="shared" si="25"/>
        <v>0</v>
      </c>
      <c r="Z40" s="21">
        <f t="shared" si="25"/>
        <v>0</v>
      </c>
      <c r="AA40" s="21">
        <f t="shared" si="16"/>
        <v>0</v>
      </c>
      <c r="AB40" s="21">
        <f t="shared" si="16"/>
        <v>0</v>
      </c>
      <c r="AC40" s="22"/>
      <c r="AD40" s="57">
        <f t="shared" si="17"/>
        <v>0</v>
      </c>
      <c r="AE40" s="57">
        <f t="shared" si="18"/>
        <v>0</v>
      </c>
      <c r="AF40" s="57">
        <f t="shared" si="19"/>
        <v>0</v>
      </c>
      <c r="AG40" s="57">
        <f t="shared" si="20"/>
        <v>0</v>
      </c>
      <c r="AH40" s="57">
        <v>0</v>
      </c>
      <c r="AI40" s="8">
        <f t="shared" si="23"/>
        <v>23</v>
      </c>
      <c r="AJ40" s="41"/>
      <c r="AK40" s="58">
        <f t="shared" si="21"/>
        <v>1</v>
      </c>
      <c r="AL40" s="58">
        <v>120</v>
      </c>
      <c r="AN40" s="15"/>
      <c r="AP40" s="41">
        <f t="shared" si="6"/>
        <v>0</v>
      </c>
    </row>
    <row r="41" spans="1:42" s="23" customFormat="1" ht="14.85" customHeight="1" x14ac:dyDescent="0.35">
      <c r="A41" s="82"/>
      <c r="B41" s="143" t="s">
        <v>1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O41" s="92"/>
      <c r="P41" s="1"/>
      <c r="Q41" s="1"/>
      <c r="R41" s="1"/>
      <c r="S41" s="1"/>
      <c r="T41" s="1"/>
      <c r="U41" s="83"/>
      <c r="V41" s="27"/>
      <c r="W41" s="87">
        <v>30</v>
      </c>
      <c r="X41" s="21">
        <f t="shared" si="25"/>
        <v>0</v>
      </c>
      <c r="Y41" s="21">
        <f t="shared" si="25"/>
        <v>0</v>
      </c>
      <c r="Z41" s="21">
        <f t="shared" si="25"/>
        <v>0</v>
      </c>
      <c r="AA41" s="21">
        <f t="shared" si="16"/>
        <v>0</v>
      </c>
      <c r="AB41" s="21">
        <f t="shared" si="16"/>
        <v>0</v>
      </c>
      <c r="AC41" s="22"/>
      <c r="AD41" s="57">
        <f t="shared" si="17"/>
        <v>0</v>
      </c>
      <c r="AE41" s="57">
        <f t="shared" si="18"/>
        <v>0</v>
      </c>
      <c r="AF41" s="57">
        <f t="shared" si="19"/>
        <v>0</v>
      </c>
      <c r="AG41" s="57">
        <f t="shared" si="20"/>
        <v>0</v>
      </c>
      <c r="AH41" s="57">
        <v>0</v>
      </c>
      <c r="AI41" s="8">
        <f t="shared" si="23"/>
        <v>24</v>
      </c>
      <c r="AJ41" s="41"/>
      <c r="AK41" s="58">
        <f t="shared" si="21"/>
        <v>1</v>
      </c>
      <c r="AL41" s="58">
        <v>120</v>
      </c>
      <c r="AN41" s="15"/>
      <c r="AP41" s="41">
        <f t="shared" si="6"/>
        <v>0</v>
      </c>
    </row>
    <row r="42" spans="1:42" s="23" customFormat="1" ht="14.85" customHeight="1" x14ac:dyDescent="0.35">
      <c r="A42" s="82"/>
      <c r="B42" s="143" t="s">
        <v>24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75"/>
      <c r="P42" s="1"/>
      <c r="Q42" s="1"/>
      <c r="R42" s="1"/>
      <c r="S42" s="1"/>
      <c r="T42" s="1"/>
      <c r="U42" s="83"/>
      <c r="V42" s="27"/>
      <c r="W42" s="87">
        <v>20</v>
      </c>
      <c r="X42" s="21">
        <f t="shared" si="25"/>
        <v>0</v>
      </c>
      <c r="Y42" s="21">
        <f t="shared" si="25"/>
        <v>0</v>
      </c>
      <c r="Z42" s="21">
        <f t="shared" si="25"/>
        <v>0</v>
      </c>
      <c r="AA42" s="21">
        <f t="shared" si="16"/>
        <v>0</v>
      </c>
      <c r="AB42" s="21">
        <f t="shared" si="16"/>
        <v>0</v>
      </c>
      <c r="AC42" s="22"/>
      <c r="AD42" s="57">
        <f t="shared" si="17"/>
        <v>0</v>
      </c>
      <c r="AE42" s="57">
        <f t="shared" si="18"/>
        <v>0</v>
      </c>
      <c r="AF42" s="57">
        <f t="shared" si="19"/>
        <v>0</v>
      </c>
      <c r="AG42" s="57">
        <f t="shared" si="20"/>
        <v>0</v>
      </c>
      <c r="AH42" s="57">
        <v>0</v>
      </c>
      <c r="AI42" s="8">
        <f t="shared" si="23"/>
        <v>25</v>
      </c>
      <c r="AJ42" s="41"/>
      <c r="AK42" s="58">
        <f t="shared" si="21"/>
        <v>1</v>
      </c>
      <c r="AL42" s="58">
        <v>80</v>
      </c>
      <c r="AN42" s="15"/>
      <c r="AP42" s="41">
        <f t="shared" si="6"/>
        <v>0</v>
      </c>
    </row>
    <row r="43" spans="1:42" s="23" customFormat="1" ht="14.85" customHeight="1" x14ac:dyDescent="0.35">
      <c r="A43" s="82"/>
      <c r="B43" s="173" t="s">
        <v>90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5"/>
      <c r="O43" s="75"/>
      <c r="P43" s="1"/>
      <c r="Q43" s="187" t="s">
        <v>22</v>
      </c>
      <c r="R43" s="188"/>
      <c r="S43" s="178" t="s">
        <v>48</v>
      </c>
      <c r="T43" s="179"/>
      <c r="U43" s="83"/>
      <c r="V43" s="27"/>
      <c r="W43" s="87">
        <v>2.5</v>
      </c>
      <c r="X43" s="59">
        <f>IF(O43="x",0,IF(AND(-1&lt;P43,P43&lt;6),40,0))</f>
        <v>40</v>
      </c>
      <c r="Y43" s="59">
        <f t="shared" ref="Y43" si="26">IF(AND(5&lt;P43,P43&lt;11),30,0)</f>
        <v>0</v>
      </c>
      <c r="Z43" s="59">
        <f t="shared" ref="Z43" si="27">IF(AND(10&lt;P43,P43&lt;16),20,0)</f>
        <v>0</v>
      </c>
      <c r="AA43" s="59">
        <f t="shared" ref="AA43" si="28">IF(AND(15&lt;P43,P43&lt;21),10,0)</f>
        <v>0</v>
      </c>
      <c r="AB43" s="59">
        <f t="shared" ref="AB43:AB44" si="29">IF(AND(20&lt;P43,P43&lt;100),0,0)</f>
        <v>0</v>
      </c>
      <c r="AC43" s="60"/>
      <c r="AD43" s="57">
        <f t="shared" si="17"/>
        <v>400</v>
      </c>
      <c r="AE43" s="57">
        <f t="shared" si="18"/>
        <v>0</v>
      </c>
      <c r="AF43" s="57">
        <f t="shared" si="19"/>
        <v>0</v>
      </c>
      <c r="AG43" s="57">
        <f t="shared" si="20"/>
        <v>0</v>
      </c>
      <c r="AH43" s="57">
        <v>0</v>
      </c>
      <c r="AI43" s="8">
        <f t="shared" si="23"/>
        <v>26</v>
      </c>
      <c r="AJ43" s="41"/>
      <c r="AK43" s="58">
        <f t="shared" si="21"/>
        <v>1</v>
      </c>
      <c r="AL43" s="58">
        <v>400</v>
      </c>
      <c r="AN43" s="15"/>
      <c r="AP43" s="41">
        <f t="shared" si="6"/>
        <v>400</v>
      </c>
    </row>
    <row r="44" spans="1:42" s="23" customFormat="1" ht="14.85" customHeight="1" x14ac:dyDescent="0.35">
      <c r="A44" s="82"/>
      <c r="B44" s="173" t="s">
        <v>91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O44" s="75"/>
      <c r="P44" s="1"/>
      <c r="Q44" s="189"/>
      <c r="R44" s="190"/>
      <c r="S44" s="178" t="s">
        <v>48</v>
      </c>
      <c r="T44" s="179"/>
      <c r="U44" s="83"/>
      <c r="V44" s="27"/>
      <c r="W44" s="87">
        <v>2.5</v>
      </c>
      <c r="X44" s="59">
        <f>IF(O44="x",0,IF(AND(-1&lt;P44,P44&lt;6),35,0))</f>
        <v>35</v>
      </c>
      <c r="Y44" s="59">
        <f>IF(AND(5&lt;P44,P44&lt;11),25,0)</f>
        <v>0</v>
      </c>
      <c r="Z44" s="59">
        <f>IF(AND(10&lt;P44,P44&lt;16),15,0)</f>
        <v>0</v>
      </c>
      <c r="AA44" s="59">
        <f>IF(AND(15&lt;P44,P44&lt;21),5,0)</f>
        <v>0</v>
      </c>
      <c r="AB44" s="59">
        <f t="shared" si="29"/>
        <v>0</v>
      </c>
      <c r="AC44" s="60"/>
      <c r="AD44" s="57">
        <f t="shared" si="17"/>
        <v>350</v>
      </c>
      <c r="AE44" s="57">
        <f t="shared" si="18"/>
        <v>0</v>
      </c>
      <c r="AF44" s="57">
        <f t="shared" si="19"/>
        <v>0</v>
      </c>
      <c r="AG44" s="57">
        <f t="shared" si="20"/>
        <v>0</v>
      </c>
      <c r="AH44" s="57">
        <v>0</v>
      </c>
      <c r="AI44" s="8">
        <f t="shared" si="23"/>
        <v>27</v>
      </c>
      <c r="AJ44" s="41"/>
      <c r="AK44" s="58">
        <f t="shared" si="21"/>
        <v>1</v>
      </c>
      <c r="AL44" s="58">
        <v>0</v>
      </c>
      <c r="AN44" s="15"/>
      <c r="AP44" s="41">
        <f t="shared" si="6"/>
        <v>350</v>
      </c>
    </row>
    <row r="45" spans="1:42" s="23" customFormat="1" ht="14.85" customHeight="1" x14ac:dyDescent="0.35">
      <c r="A45" s="82"/>
      <c r="B45" s="191" t="s">
        <v>27</v>
      </c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3"/>
      <c r="O45" s="92"/>
      <c r="P45" s="1"/>
      <c r="Q45" s="1"/>
      <c r="R45" s="1"/>
      <c r="S45" s="1"/>
      <c r="T45" s="1"/>
      <c r="U45" s="83"/>
      <c r="V45" s="27"/>
      <c r="W45" s="87">
        <v>10</v>
      </c>
      <c r="X45" s="21">
        <f t="shared" ref="X45:Z47" si="30">IF(P45="x",1,0)</f>
        <v>0</v>
      </c>
      <c r="Y45" s="21">
        <f t="shared" si="30"/>
        <v>0</v>
      </c>
      <c r="Z45" s="21">
        <f t="shared" si="30"/>
        <v>0</v>
      </c>
      <c r="AA45" s="21">
        <f t="shared" ref="AA45:AB47" si="31">IF(S45="x",1,0)</f>
        <v>0</v>
      </c>
      <c r="AB45" s="21">
        <f t="shared" si="31"/>
        <v>0</v>
      </c>
      <c r="AC45" s="22"/>
      <c r="AD45" s="57">
        <f t="shared" si="17"/>
        <v>0</v>
      </c>
      <c r="AE45" s="57">
        <f t="shared" si="18"/>
        <v>0</v>
      </c>
      <c r="AF45" s="57">
        <f t="shared" si="19"/>
        <v>0</v>
      </c>
      <c r="AG45" s="57">
        <f t="shared" si="20"/>
        <v>0</v>
      </c>
      <c r="AH45" s="57">
        <v>0</v>
      </c>
      <c r="AI45" s="8">
        <f t="shared" si="23"/>
        <v>28</v>
      </c>
      <c r="AJ45" s="41"/>
      <c r="AK45" s="58">
        <f t="shared" si="21"/>
        <v>1</v>
      </c>
      <c r="AL45" s="58">
        <v>40</v>
      </c>
      <c r="AN45" s="15"/>
      <c r="AP45" s="41">
        <f t="shared" si="6"/>
        <v>0</v>
      </c>
    </row>
    <row r="46" spans="1:42" s="23" customFormat="1" ht="14.85" customHeight="1" x14ac:dyDescent="0.35">
      <c r="A46" s="82"/>
      <c r="B46" s="173" t="s">
        <v>50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5"/>
      <c r="O46" s="77"/>
      <c r="P46" s="1"/>
      <c r="Q46" s="1"/>
      <c r="R46" s="1"/>
      <c r="S46" s="1"/>
      <c r="T46" s="1"/>
      <c r="U46" s="83"/>
      <c r="V46" s="27"/>
      <c r="W46" s="87">
        <v>10</v>
      </c>
      <c r="X46" s="21">
        <f t="shared" si="30"/>
        <v>0</v>
      </c>
      <c r="Y46" s="21">
        <f t="shared" si="30"/>
        <v>0</v>
      </c>
      <c r="Z46" s="21">
        <f t="shared" si="30"/>
        <v>0</v>
      </c>
      <c r="AA46" s="21">
        <f t="shared" si="31"/>
        <v>0</v>
      </c>
      <c r="AB46" s="21">
        <f t="shared" si="31"/>
        <v>0</v>
      </c>
      <c r="AC46" s="22"/>
      <c r="AD46" s="57">
        <f t="shared" si="17"/>
        <v>0</v>
      </c>
      <c r="AE46" s="57">
        <f t="shared" si="18"/>
        <v>0</v>
      </c>
      <c r="AF46" s="57">
        <f t="shared" si="19"/>
        <v>0</v>
      </c>
      <c r="AG46" s="57">
        <f t="shared" si="20"/>
        <v>0</v>
      </c>
      <c r="AH46" s="57">
        <v>0</v>
      </c>
      <c r="AI46" s="8">
        <f t="shared" si="23"/>
        <v>29</v>
      </c>
      <c r="AJ46" s="41"/>
      <c r="AK46" s="58">
        <f t="shared" si="21"/>
        <v>1</v>
      </c>
      <c r="AL46" s="58">
        <v>40</v>
      </c>
      <c r="AN46" s="15"/>
      <c r="AP46" s="41">
        <f t="shared" si="6"/>
        <v>0</v>
      </c>
    </row>
    <row r="47" spans="1:42" s="23" customFormat="1" ht="14.85" customHeight="1" x14ac:dyDescent="0.35">
      <c r="A47" s="82"/>
      <c r="B47" s="173" t="s">
        <v>23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  <c r="O47" s="77"/>
      <c r="P47" s="1"/>
      <c r="Q47" s="61" t="s">
        <v>57</v>
      </c>
      <c r="R47" s="62"/>
      <c r="S47" s="1"/>
      <c r="T47" s="61" t="s">
        <v>58</v>
      </c>
      <c r="U47" s="83"/>
      <c r="V47" s="27"/>
      <c r="W47" s="87">
        <v>10</v>
      </c>
      <c r="X47" s="21">
        <f t="shared" si="30"/>
        <v>0</v>
      </c>
      <c r="Y47" s="21">
        <f t="shared" si="30"/>
        <v>0</v>
      </c>
      <c r="Z47" s="21">
        <f t="shared" si="30"/>
        <v>0</v>
      </c>
      <c r="AA47" s="21">
        <f t="shared" si="31"/>
        <v>0</v>
      </c>
      <c r="AB47" s="21">
        <f t="shared" si="31"/>
        <v>0</v>
      </c>
      <c r="AC47" s="22"/>
      <c r="AD47" s="57">
        <f t="shared" si="17"/>
        <v>0</v>
      </c>
      <c r="AE47" s="57">
        <f t="shared" si="18"/>
        <v>0</v>
      </c>
      <c r="AF47" s="57">
        <f t="shared" si="19"/>
        <v>0</v>
      </c>
      <c r="AG47" s="57">
        <v>0</v>
      </c>
      <c r="AH47" s="57">
        <v>0</v>
      </c>
      <c r="AI47" s="8">
        <f t="shared" si="23"/>
        <v>30</v>
      </c>
      <c r="AJ47" s="41"/>
      <c r="AK47" s="58">
        <f t="shared" si="21"/>
        <v>1</v>
      </c>
      <c r="AL47" s="58">
        <v>40</v>
      </c>
      <c r="AN47" s="15"/>
      <c r="AP47" s="41">
        <f t="shared" si="6"/>
        <v>0</v>
      </c>
    </row>
    <row r="48" spans="1:42" ht="14.85" customHeight="1" x14ac:dyDescent="0.35">
      <c r="A48" s="8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8"/>
      <c r="P48" s="29"/>
      <c r="Q48" s="14"/>
      <c r="R48" s="14"/>
      <c r="S48" s="14"/>
      <c r="T48" s="14"/>
      <c r="U48" s="84"/>
      <c r="V48" s="26"/>
      <c r="AC48" s="22"/>
      <c r="AH48" s="9"/>
      <c r="AJ48" s="42">
        <f>SUM(AD36:AH47)</f>
        <v>750</v>
      </c>
      <c r="AM48" s="9">
        <f>SUM(AL36:AL47)</f>
        <v>1460</v>
      </c>
      <c r="AP48" s="23"/>
    </row>
    <row r="49" spans="1:42" ht="20.25" x14ac:dyDescent="0.35">
      <c r="A49" s="82"/>
      <c r="B49" s="170" t="s">
        <v>47</v>
      </c>
      <c r="C49" s="170"/>
      <c r="D49" s="170"/>
      <c r="E49" s="170"/>
      <c r="F49" s="170"/>
      <c r="G49" s="170"/>
      <c r="H49" s="170"/>
      <c r="I49" s="170"/>
      <c r="J49" s="14"/>
      <c r="K49" s="14"/>
      <c r="L49" s="14"/>
      <c r="M49" s="155" t="s">
        <v>26</v>
      </c>
      <c r="N49" s="156"/>
      <c r="O49" s="157"/>
      <c r="P49" s="146" t="s">
        <v>36</v>
      </c>
      <c r="Q49" s="146"/>
      <c r="R49" s="146"/>
      <c r="S49" s="146"/>
      <c r="T49" s="146"/>
      <c r="U49" s="84"/>
      <c r="V49" s="26"/>
      <c r="AC49" s="22"/>
      <c r="AJ49" s="40"/>
      <c r="AP49" s="23"/>
    </row>
    <row r="50" spans="1:42" s="23" customFormat="1" ht="14.85" customHeight="1" x14ac:dyDescent="0.35">
      <c r="A50" s="8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58"/>
      <c r="N50" s="159"/>
      <c r="O50" s="160"/>
      <c r="P50" s="17" t="s">
        <v>31</v>
      </c>
      <c r="Q50" s="18" t="s">
        <v>32</v>
      </c>
      <c r="R50" s="18" t="s">
        <v>33</v>
      </c>
      <c r="S50" s="18" t="s">
        <v>34</v>
      </c>
      <c r="T50" s="18" t="s">
        <v>35</v>
      </c>
      <c r="U50" s="83"/>
      <c r="V50" s="27"/>
      <c r="W50" s="7"/>
      <c r="X50" s="7"/>
      <c r="Y50" s="7"/>
      <c r="Z50" s="7"/>
      <c r="AA50" s="7"/>
      <c r="AB50" s="7"/>
      <c r="AC50" s="22"/>
      <c r="AD50" s="7"/>
      <c r="AE50" s="7"/>
      <c r="AF50" s="7"/>
      <c r="AG50" s="7"/>
      <c r="AH50" s="7"/>
      <c r="AI50" s="8"/>
      <c r="AJ50" s="41"/>
      <c r="AK50" s="24"/>
      <c r="AL50" s="24"/>
      <c r="AN50" s="15"/>
    </row>
    <row r="51" spans="1:42" s="23" customFormat="1" ht="14.85" customHeight="1" x14ac:dyDescent="0.35">
      <c r="A51" s="82"/>
      <c r="B51" s="143" t="s">
        <v>20</v>
      </c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7"/>
      <c r="O51" s="75"/>
      <c r="P51" s="1"/>
      <c r="Q51" s="1"/>
      <c r="R51" s="1"/>
      <c r="S51" s="1"/>
      <c r="T51" s="1"/>
      <c r="U51" s="83"/>
      <c r="V51" s="27"/>
      <c r="W51" s="87">
        <v>50</v>
      </c>
      <c r="X51" s="21">
        <f t="shared" ref="X51:AB55" si="32">IF(P51="x",1,0)</f>
        <v>0</v>
      </c>
      <c r="Y51" s="21">
        <f t="shared" si="32"/>
        <v>0</v>
      </c>
      <c r="Z51" s="21">
        <f t="shared" si="32"/>
        <v>0</v>
      </c>
      <c r="AA51" s="21">
        <f t="shared" si="32"/>
        <v>0</v>
      </c>
      <c r="AB51" s="21">
        <f t="shared" si="32"/>
        <v>0</v>
      </c>
      <c r="AC51" s="22"/>
      <c r="AD51" s="57">
        <f>4*(W51*X51)</f>
        <v>0</v>
      </c>
      <c r="AE51" s="57">
        <f>3*(W51*Y51)</f>
        <v>0</v>
      </c>
      <c r="AF51" s="57">
        <f>2*(W51*Z51)</f>
        <v>0</v>
      </c>
      <c r="AG51" s="57">
        <f>+W51*AA51</f>
        <v>0</v>
      </c>
      <c r="AH51" s="57">
        <v>0</v>
      </c>
      <c r="AI51" s="8">
        <f>1+AI47</f>
        <v>31</v>
      </c>
      <c r="AJ51" s="41"/>
      <c r="AK51" s="58">
        <f>IF(O51=0,1,0)</f>
        <v>1</v>
      </c>
      <c r="AL51" s="58">
        <v>200</v>
      </c>
      <c r="AN51" s="15"/>
      <c r="AP51" s="41">
        <f t="shared" si="6"/>
        <v>0</v>
      </c>
    </row>
    <row r="52" spans="1:42" s="23" customFormat="1" ht="14.85" customHeight="1" x14ac:dyDescent="0.35">
      <c r="A52" s="82"/>
      <c r="B52" s="143" t="s">
        <v>21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7"/>
      <c r="O52" s="75"/>
      <c r="P52" s="1"/>
      <c r="Q52" s="1"/>
      <c r="R52" s="1"/>
      <c r="S52" s="1"/>
      <c r="T52" s="1"/>
      <c r="U52" s="83"/>
      <c r="V52" s="27"/>
      <c r="W52" s="87">
        <v>50</v>
      </c>
      <c r="X52" s="21">
        <f t="shared" si="32"/>
        <v>0</v>
      </c>
      <c r="Y52" s="21">
        <f t="shared" si="32"/>
        <v>0</v>
      </c>
      <c r="Z52" s="21">
        <f t="shared" si="32"/>
        <v>0</v>
      </c>
      <c r="AA52" s="21">
        <f t="shared" si="32"/>
        <v>0</v>
      </c>
      <c r="AB52" s="21">
        <f t="shared" si="32"/>
        <v>0</v>
      </c>
      <c r="AC52" s="22"/>
      <c r="AD52" s="57">
        <f>4*(W52*X52)</f>
        <v>0</v>
      </c>
      <c r="AE52" s="57">
        <f>3*(W52*Y52)</f>
        <v>0</v>
      </c>
      <c r="AF52" s="57">
        <f>2*(W52*Z52)</f>
        <v>0</v>
      </c>
      <c r="AG52" s="57">
        <f>+W52*AA52</f>
        <v>0</v>
      </c>
      <c r="AH52" s="57">
        <v>0</v>
      </c>
      <c r="AI52" s="8">
        <f>1+AI51</f>
        <v>32</v>
      </c>
      <c r="AJ52" s="41"/>
      <c r="AK52" s="58">
        <f>IF(O52=0,1,0)</f>
        <v>1</v>
      </c>
      <c r="AL52" s="58">
        <v>200</v>
      </c>
      <c r="AN52" s="15"/>
      <c r="AP52" s="41">
        <f t="shared" si="6"/>
        <v>0</v>
      </c>
    </row>
    <row r="53" spans="1:42" s="23" customFormat="1" ht="14.85" customHeight="1" x14ac:dyDescent="0.35">
      <c r="A53" s="82"/>
      <c r="B53" s="173" t="s">
        <v>83</v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5"/>
      <c r="O53" s="75"/>
      <c r="P53" s="1"/>
      <c r="Q53" s="1"/>
      <c r="R53" s="1"/>
      <c r="S53" s="1"/>
      <c r="T53" s="1"/>
      <c r="U53" s="83"/>
      <c r="V53" s="27"/>
      <c r="W53" s="87">
        <v>50</v>
      </c>
      <c r="X53" s="21">
        <f t="shared" si="32"/>
        <v>0</v>
      </c>
      <c r="Y53" s="21">
        <f t="shared" si="32"/>
        <v>0</v>
      </c>
      <c r="Z53" s="21">
        <f t="shared" si="32"/>
        <v>0</v>
      </c>
      <c r="AA53" s="21">
        <f t="shared" si="32"/>
        <v>0</v>
      </c>
      <c r="AB53" s="21">
        <f t="shared" si="32"/>
        <v>0</v>
      </c>
      <c r="AC53" s="22"/>
      <c r="AD53" s="57">
        <f>4*(W53*X53)</f>
        <v>0</v>
      </c>
      <c r="AE53" s="57">
        <f>3*(W53*Y53)</f>
        <v>0</v>
      </c>
      <c r="AF53" s="57">
        <f>2*(W53*Z53)</f>
        <v>0</v>
      </c>
      <c r="AG53" s="57">
        <f>+W53*AA53</f>
        <v>0</v>
      </c>
      <c r="AH53" s="57">
        <v>0</v>
      </c>
      <c r="AI53" s="8">
        <f>1+AI52</f>
        <v>33</v>
      </c>
      <c r="AJ53" s="41"/>
      <c r="AK53" s="58">
        <f>IF(O53=0,1,0)</f>
        <v>1</v>
      </c>
      <c r="AL53" s="58">
        <v>200</v>
      </c>
      <c r="AN53" s="15"/>
      <c r="AP53" s="41">
        <f t="shared" si="6"/>
        <v>0</v>
      </c>
    </row>
    <row r="54" spans="1:42" s="23" customFormat="1" ht="14.85" customHeight="1" x14ac:dyDescent="0.35">
      <c r="A54" s="82"/>
      <c r="B54" s="143" t="s">
        <v>3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7"/>
      <c r="O54" s="77"/>
      <c r="P54" s="1"/>
      <c r="Q54" s="61" t="s">
        <v>57</v>
      </c>
      <c r="R54" s="62"/>
      <c r="S54" s="1"/>
      <c r="T54" s="61" t="s">
        <v>58</v>
      </c>
      <c r="U54" s="83"/>
      <c r="V54" s="27"/>
      <c r="W54" s="87">
        <v>30</v>
      </c>
      <c r="X54" s="21">
        <f t="shared" si="32"/>
        <v>0</v>
      </c>
      <c r="Y54" s="21">
        <f t="shared" si="32"/>
        <v>0</v>
      </c>
      <c r="Z54" s="21">
        <f t="shared" si="32"/>
        <v>0</v>
      </c>
      <c r="AA54" s="21">
        <f t="shared" si="32"/>
        <v>0</v>
      </c>
      <c r="AB54" s="21">
        <f t="shared" si="32"/>
        <v>0</v>
      </c>
      <c r="AC54" s="22"/>
      <c r="AD54" s="80">
        <v>0</v>
      </c>
      <c r="AE54" s="63"/>
      <c r="AF54" s="63"/>
      <c r="AG54" s="57">
        <f>4*(W54*AA54)</f>
        <v>0</v>
      </c>
      <c r="AH54" s="63"/>
      <c r="AI54" s="8">
        <f>1+AI53</f>
        <v>34</v>
      </c>
      <c r="AJ54" s="41"/>
      <c r="AK54" s="58">
        <f>IF(O54=0,1,0)</f>
        <v>1</v>
      </c>
      <c r="AL54" s="58">
        <v>120</v>
      </c>
      <c r="AN54" s="15"/>
      <c r="AP54" s="41">
        <f t="shared" si="6"/>
        <v>0</v>
      </c>
    </row>
    <row r="55" spans="1:42" s="23" customFormat="1" ht="14.85" customHeight="1" x14ac:dyDescent="0.35">
      <c r="A55" s="82"/>
      <c r="B55" s="173" t="s">
        <v>2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5"/>
      <c r="O55" s="64"/>
      <c r="P55" s="1"/>
      <c r="Q55" s="61" t="s">
        <v>57</v>
      </c>
      <c r="R55" s="62"/>
      <c r="S55" s="1"/>
      <c r="T55" s="61" t="s">
        <v>58</v>
      </c>
      <c r="U55" s="83"/>
      <c r="V55" s="27"/>
      <c r="W55" s="87">
        <v>50</v>
      </c>
      <c r="X55" s="21">
        <f t="shared" si="32"/>
        <v>0</v>
      </c>
      <c r="Y55" s="21">
        <f t="shared" si="32"/>
        <v>0</v>
      </c>
      <c r="Z55" s="21">
        <f t="shared" si="32"/>
        <v>0</v>
      </c>
      <c r="AA55" s="21">
        <f t="shared" si="32"/>
        <v>0</v>
      </c>
      <c r="AB55" s="21">
        <f t="shared" si="32"/>
        <v>0</v>
      </c>
      <c r="AC55" s="22"/>
      <c r="AD55" s="57">
        <f>4*(W55*X55)</f>
        <v>0</v>
      </c>
      <c r="AE55" s="63"/>
      <c r="AF55" s="63"/>
      <c r="AG55" s="57">
        <v>0</v>
      </c>
      <c r="AH55" s="63"/>
      <c r="AI55" s="8">
        <f>1+AI54</f>
        <v>35</v>
      </c>
      <c r="AJ55" s="41"/>
      <c r="AK55" s="58">
        <f>IF(O55=0,1,0)</f>
        <v>1</v>
      </c>
      <c r="AL55" s="58">
        <v>200</v>
      </c>
      <c r="AN55" s="15"/>
      <c r="AP55" s="41">
        <f t="shared" si="6"/>
        <v>0</v>
      </c>
    </row>
    <row r="56" spans="1:42" ht="12" customHeight="1" x14ac:dyDescent="0.35">
      <c r="A56" s="8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8"/>
      <c r="P56" s="29"/>
      <c r="Q56" s="14"/>
      <c r="R56" s="14"/>
      <c r="S56" s="14"/>
      <c r="T56" s="14"/>
      <c r="U56" s="84"/>
      <c r="V56" s="26"/>
      <c r="AC56" s="22"/>
      <c r="AH56" s="9"/>
      <c r="AJ56" s="42">
        <f>SUM(AD51:AH55)</f>
        <v>0</v>
      </c>
      <c r="AM56" s="9">
        <f>SUM(AL51:AL55)</f>
        <v>920</v>
      </c>
      <c r="AP56" s="23"/>
    </row>
    <row r="57" spans="1:42" ht="17.25" x14ac:dyDescent="0.35">
      <c r="A57" s="82"/>
      <c r="B57" s="186" t="s">
        <v>119</v>
      </c>
      <c r="C57" s="186"/>
      <c r="D57" s="186"/>
      <c r="E57" s="186"/>
      <c r="F57" s="186"/>
      <c r="G57" s="186"/>
      <c r="H57" s="186"/>
      <c r="I57" s="186"/>
      <c r="J57" s="14"/>
      <c r="K57" s="14"/>
      <c r="L57" s="14"/>
      <c r="M57" s="155" t="s">
        <v>26</v>
      </c>
      <c r="N57" s="156"/>
      <c r="O57" s="157"/>
      <c r="P57" s="146" t="s">
        <v>36</v>
      </c>
      <c r="Q57" s="146"/>
      <c r="R57" s="146"/>
      <c r="S57" s="146"/>
      <c r="T57" s="146"/>
      <c r="U57" s="84"/>
      <c r="V57" s="26"/>
      <c r="AC57" s="22"/>
      <c r="AJ57" s="40"/>
      <c r="AP57" s="23"/>
    </row>
    <row r="58" spans="1:42" s="23" customFormat="1" ht="14.85" customHeight="1" x14ac:dyDescent="0.35">
      <c r="A58" s="8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8"/>
      <c r="N58" s="159"/>
      <c r="O58" s="160"/>
      <c r="P58" s="17" t="s">
        <v>31</v>
      </c>
      <c r="Q58" s="18" t="s">
        <v>32</v>
      </c>
      <c r="R58" s="18" t="s">
        <v>33</v>
      </c>
      <c r="S58" s="18" t="s">
        <v>34</v>
      </c>
      <c r="T58" s="18" t="s">
        <v>35</v>
      </c>
      <c r="U58" s="83"/>
      <c r="V58" s="27"/>
      <c r="W58" s="7"/>
      <c r="X58" s="7"/>
      <c r="Y58" s="7"/>
      <c r="Z58" s="7"/>
      <c r="AA58" s="7"/>
      <c r="AB58" s="7"/>
      <c r="AC58" s="22"/>
      <c r="AD58" s="7"/>
      <c r="AE58" s="7"/>
      <c r="AF58" s="7"/>
      <c r="AG58" s="7"/>
      <c r="AH58" s="7"/>
      <c r="AI58" s="8"/>
      <c r="AJ58" s="41"/>
      <c r="AK58" s="24"/>
      <c r="AL58" s="24"/>
      <c r="AN58" s="15"/>
    </row>
    <row r="59" spans="1:42" s="23" customFormat="1" ht="14.85" customHeight="1" x14ac:dyDescent="0.35">
      <c r="A59" s="82"/>
      <c r="B59" s="143" t="s">
        <v>38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56"/>
      <c r="P59" s="1"/>
      <c r="Q59" s="1"/>
      <c r="R59" s="1"/>
      <c r="S59" s="1"/>
      <c r="T59" s="1"/>
      <c r="U59" s="83"/>
      <c r="V59" s="27"/>
      <c r="W59" s="87">
        <v>15</v>
      </c>
      <c r="X59" s="21">
        <f t="shared" ref="X59:AB76" si="33">IF(P59="x",1,0)</f>
        <v>0</v>
      </c>
      <c r="Y59" s="21">
        <f t="shared" si="33"/>
        <v>0</v>
      </c>
      <c r="Z59" s="21">
        <f t="shared" si="33"/>
        <v>0</v>
      </c>
      <c r="AA59" s="21">
        <f t="shared" si="33"/>
        <v>0</v>
      </c>
      <c r="AB59" s="21">
        <f t="shared" si="33"/>
        <v>0</v>
      </c>
      <c r="AC59" s="22"/>
      <c r="AD59" s="57">
        <f t="shared" ref="AD59:AD93" si="34">4*(W59*X59)</f>
        <v>0</v>
      </c>
      <c r="AE59" s="57">
        <f t="shared" ref="AE59:AE93" si="35">3*(W59*Y59)</f>
        <v>0</v>
      </c>
      <c r="AF59" s="57">
        <f t="shared" ref="AF59:AF93" si="36">2*(W59*Z59)</f>
        <v>0</v>
      </c>
      <c r="AG59" s="57">
        <f t="shared" ref="AG59:AG93" si="37">+W59*AA59</f>
        <v>0</v>
      </c>
      <c r="AH59" s="57">
        <v>0</v>
      </c>
      <c r="AI59" s="8">
        <f>1+AI55</f>
        <v>36</v>
      </c>
      <c r="AJ59" s="41"/>
      <c r="AK59" s="58">
        <f t="shared" ref="AK59:AK89" si="38">IF(O59=0,1,0)</f>
        <v>1</v>
      </c>
      <c r="AL59" s="58">
        <v>60</v>
      </c>
      <c r="AN59" s="15"/>
      <c r="AP59" s="41">
        <f t="shared" si="6"/>
        <v>0</v>
      </c>
    </row>
    <row r="60" spans="1:42" s="23" customFormat="1" ht="14.85" customHeight="1" x14ac:dyDescent="0.35">
      <c r="A60" s="82"/>
      <c r="B60" s="143" t="s">
        <v>79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56"/>
      <c r="P60" s="1"/>
      <c r="Q60" s="1"/>
      <c r="R60" s="1"/>
      <c r="S60" s="1"/>
      <c r="T60" s="1"/>
      <c r="U60" s="83"/>
      <c r="V60" s="27"/>
      <c r="W60" s="87">
        <v>15</v>
      </c>
      <c r="X60" s="21">
        <f t="shared" si="33"/>
        <v>0</v>
      </c>
      <c r="Y60" s="21">
        <f t="shared" si="33"/>
        <v>0</v>
      </c>
      <c r="Z60" s="21">
        <f t="shared" si="33"/>
        <v>0</v>
      </c>
      <c r="AA60" s="21">
        <f t="shared" si="33"/>
        <v>0</v>
      </c>
      <c r="AB60" s="21">
        <f t="shared" si="33"/>
        <v>0</v>
      </c>
      <c r="AC60" s="22"/>
      <c r="AD60" s="57">
        <f t="shared" si="34"/>
        <v>0</v>
      </c>
      <c r="AE60" s="57">
        <f t="shared" si="35"/>
        <v>0</v>
      </c>
      <c r="AF60" s="57">
        <f t="shared" si="36"/>
        <v>0</v>
      </c>
      <c r="AG60" s="57">
        <f t="shared" si="37"/>
        <v>0</v>
      </c>
      <c r="AH60" s="57">
        <v>0</v>
      </c>
      <c r="AI60" s="8">
        <f>1+AI59</f>
        <v>37</v>
      </c>
      <c r="AJ60" s="41"/>
      <c r="AK60" s="58">
        <f t="shared" si="38"/>
        <v>1</v>
      </c>
      <c r="AL60" s="58">
        <v>60</v>
      </c>
      <c r="AN60" s="15"/>
      <c r="AP60" s="41">
        <f t="shared" si="6"/>
        <v>0</v>
      </c>
    </row>
    <row r="61" spans="1:42" s="23" customFormat="1" ht="14.85" customHeight="1" x14ac:dyDescent="0.35">
      <c r="A61" s="82"/>
      <c r="B61" s="143" t="s">
        <v>199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72"/>
      <c r="O61" s="56"/>
      <c r="P61" s="1"/>
      <c r="Q61" s="1"/>
      <c r="R61" s="1"/>
      <c r="S61" s="1"/>
      <c r="T61" s="1"/>
      <c r="U61" s="83"/>
      <c r="V61" s="27"/>
      <c r="W61" s="87">
        <v>40</v>
      </c>
      <c r="X61" s="21">
        <f t="shared" ref="X61:AB62" si="39">IF(P61="x",1,0)</f>
        <v>0</v>
      </c>
      <c r="Y61" s="21">
        <f t="shared" si="39"/>
        <v>0</v>
      </c>
      <c r="Z61" s="21">
        <f t="shared" si="39"/>
        <v>0</v>
      </c>
      <c r="AA61" s="21">
        <f t="shared" si="39"/>
        <v>0</v>
      </c>
      <c r="AB61" s="21">
        <f t="shared" si="39"/>
        <v>0</v>
      </c>
      <c r="AC61" s="22"/>
      <c r="AD61" s="57">
        <f>4*(W61*X61)</f>
        <v>0</v>
      </c>
      <c r="AE61" s="57">
        <f>3*(W61*Y61)</f>
        <v>0</v>
      </c>
      <c r="AF61" s="57">
        <f>2*(W61*Z61)</f>
        <v>0</v>
      </c>
      <c r="AG61" s="57">
        <v>0</v>
      </c>
      <c r="AH61" s="57">
        <v>0</v>
      </c>
      <c r="AI61" s="8">
        <f t="shared" ref="AI61:AI89" si="40">1+AI60</f>
        <v>38</v>
      </c>
      <c r="AJ61" s="41"/>
      <c r="AK61" s="58">
        <f>IF(O61=0,1,0)</f>
        <v>1</v>
      </c>
      <c r="AL61" s="58">
        <v>160</v>
      </c>
      <c r="AN61" s="15"/>
      <c r="AP61" s="41">
        <f t="shared" ref="AP61" si="41">MAX(AD61,AE61,AF61,AG61,AH61)</f>
        <v>0</v>
      </c>
    </row>
    <row r="62" spans="1:42" s="23" customFormat="1" ht="14.85" customHeight="1" x14ac:dyDescent="0.35">
      <c r="A62" s="82"/>
      <c r="B62" s="143" t="s">
        <v>148</v>
      </c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72"/>
      <c r="O62" s="56"/>
      <c r="P62" s="1"/>
      <c r="Q62" s="1"/>
      <c r="R62" s="1"/>
      <c r="S62" s="1"/>
      <c r="T62" s="1"/>
      <c r="U62" s="83"/>
      <c r="V62" s="27"/>
      <c r="W62" s="87">
        <v>40</v>
      </c>
      <c r="X62" s="21">
        <f t="shared" si="39"/>
        <v>0</v>
      </c>
      <c r="Y62" s="21">
        <f t="shared" si="39"/>
        <v>0</v>
      </c>
      <c r="Z62" s="21">
        <f t="shared" si="39"/>
        <v>0</v>
      </c>
      <c r="AA62" s="21">
        <f t="shared" si="39"/>
        <v>0</v>
      </c>
      <c r="AB62" s="21">
        <f t="shared" si="39"/>
        <v>0</v>
      </c>
      <c r="AC62" s="22"/>
      <c r="AD62" s="57">
        <f>4*(W62*X62)</f>
        <v>0</v>
      </c>
      <c r="AE62" s="57">
        <f>3*(W62*Y62)</f>
        <v>0</v>
      </c>
      <c r="AF62" s="57">
        <f>2*(W62*Z62)</f>
        <v>0</v>
      </c>
      <c r="AG62" s="57">
        <v>0</v>
      </c>
      <c r="AH62" s="57">
        <v>0</v>
      </c>
      <c r="AI62" s="8">
        <f t="shared" si="40"/>
        <v>39</v>
      </c>
      <c r="AJ62" s="41"/>
      <c r="AK62" s="58">
        <f>IF(O62=0,1,0)</f>
        <v>1</v>
      </c>
      <c r="AL62" s="58">
        <v>160</v>
      </c>
      <c r="AN62" s="15"/>
      <c r="AP62" s="41">
        <f t="shared" ref="AP62" si="42">MAX(AD62,AE62,AF62,AG62,AH62)</f>
        <v>0</v>
      </c>
    </row>
    <row r="63" spans="1:42" s="23" customFormat="1" ht="14.85" customHeight="1" x14ac:dyDescent="0.35">
      <c r="A63" s="82"/>
      <c r="B63" s="143" t="s">
        <v>60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56"/>
      <c r="P63" s="1"/>
      <c r="Q63" s="1"/>
      <c r="R63" s="1"/>
      <c r="S63" s="1"/>
      <c r="T63" s="1"/>
      <c r="U63" s="83"/>
      <c r="V63" s="27"/>
      <c r="W63" s="87">
        <v>8</v>
      </c>
      <c r="X63" s="21">
        <f t="shared" si="33"/>
        <v>0</v>
      </c>
      <c r="Y63" s="21">
        <f t="shared" si="33"/>
        <v>0</v>
      </c>
      <c r="Z63" s="21">
        <f t="shared" si="33"/>
        <v>0</v>
      </c>
      <c r="AA63" s="21">
        <f t="shared" si="33"/>
        <v>0</v>
      </c>
      <c r="AB63" s="21">
        <f t="shared" si="33"/>
        <v>0</v>
      </c>
      <c r="AC63" s="22"/>
      <c r="AD63" s="57">
        <f t="shared" si="34"/>
        <v>0</v>
      </c>
      <c r="AE63" s="57">
        <f t="shared" si="35"/>
        <v>0</v>
      </c>
      <c r="AF63" s="57">
        <f t="shared" si="36"/>
        <v>0</v>
      </c>
      <c r="AG63" s="57">
        <f t="shared" si="37"/>
        <v>0</v>
      </c>
      <c r="AH63" s="57">
        <v>0</v>
      </c>
      <c r="AI63" s="8">
        <f t="shared" si="40"/>
        <v>40</v>
      </c>
      <c r="AJ63" s="41"/>
      <c r="AK63" s="58">
        <f t="shared" si="38"/>
        <v>1</v>
      </c>
      <c r="AL63" s="58">
        <v>32</v>
      </c>
      <c r="AN63" s="15"/>
      <c r="AP63" s="41">
        <f t="shared" si="6"/>
        <v>0</v>
      </c>
    </row>
    <row r="64" spans="1:42" s="23" customFormat="1" ht="14.85" customHeight="1" x14ac:dyDescent="0.35">
      <c r="A64" s="82"/>
      <c r="B64" s="143" t="s">
        <v>66</v>
      </c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77"/>
      <c r="P64" s="1"/>
      <c r="Q64" s="1"/>
      <c r="R64" s="1"/>
      <c r="S64" s="1"/>
      <c r="T64" s="1"/>
      <c r="U64" s="83"/>
      <c r="V64" s="27"/>
      <c r="W64" s="87">
        <v>30</v>
      </c>
      <c r="X64" s="21">
        <f t="shared" si="33"/>
        <v>0</v>
      </c>
      <c r="Y64" s="21">
        <f t="shared" si="33"/>
        <v>0</v>
      </c>
      <c r="Z64" s="21">
        <f t="shared" si="33"/>
        <v>0</v>
      </c>
      <c r="AA64" s="21">
        <f t="shared" si="33"/>
        <v>0</v>
      </c>
      <c r="AB64" s="21">
        <f t="shared" si="33"/>
        <v>0</v>
      </c>
      <c r="AC64" s="22"/>
      <c r="AD64" s="57">
        <f t="shared" si="34"/>
        <v>0</v>
      </c>
      <c r="AE64" s="57">
        <f t="shared" si="35"/>
        <v>0</v>
      </c>
      <c r="AF64" s="57">
        <f t="shared" si="36"/>
        <v>0</v>
      </c>
      <c r="AG64" s="57">
        <f t="shared" si="37"/>
        <v>0</v>
      </c>
      <c r="AH64" s="57">
        <v>0</v>
      </c>
      <c r="AI64" s="8">
        <f t="shared" si="40"/>
        <v>41</v>
      </c>
      <c r="AJ64" s="41"/>
      <c r="AK64" s="58">
        <f t="shared" si="38"/>
        <v>1</v>
      </c>
      <c r="AL64" s="58">
        <v>120</v>
      </c>
      <c r="AN64" s="15"/>
      <c r="AP64" s="41">
        <f t="shared" si="6"/>
        <v>0</v>
      </c>
    </row>
    <row r="65" spans="1:42" s="23" customFormat="1" ht="14.85" customHeight="1" x14ac:dyDescent="0.35">
      <c r="A65" s="82"/>
      <c r="B65" s="143" t="s">
        <v>63</v>
      </c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56"/>
      <c r="P65" s="1"/>
      <c r="Q65" s="1"/>
      <c r="R65" s="1"/>
      <c r="S65" s="1"/>
      <c r="T65" s="1"/>
      <c r="U65" s="83"/>
      <c r="V65" s="27"/>
      <c r="W65" s="87">
        <v>20</v>
      </c>
      <c r="X65" s="21">
        <f t="shared" si="33"/>
        <v>0</v>
      </c>
      <c r="Y65" s="21">
        <f t="shared" si="33"/>
        <v>0</v>
      </c>
      <c r="Z65" s="21">
        <f t="shared" si="33"/>
        <v>0</v>
      </c>
      <c r="AA65" s="21">
        <f t="shared" si="33"/>
        <v>0</v>
      </c>
      <c r="AB65" s="21">
        <f t="shared" si="33"/>
        <v>0</v>
      </c>
      <c r="AC65" s="22"/>
      <c r="AD65" s="57">
        <f t="shared" si="34"/>
        <v>0</v>
      </c>
      <c r="AE65" s="57">
        <f t="shared" si="35"/>
        <v>0</v>
      </c>
      <c r="AF65" s="57">
        <f t="shared" si="36"/>
        <v>0</v>
      </c>
      <c r="AG65" s="57">
        <f t="shared" si="37"/>
        <v>0</v>
      </c>
      <c r="AH65" s="57">
        <v>0</v>
      </c>
      <c r="AI65" s="8">
        <f t="shared" si="40"/>
        <v>42</v>
      </c>
      <c r="AJ65" s="41"/>
      <c r="AK65" s="58">
        <f t="shared" si="38"/>
        <v>1</v>
      </c>
      <c r="AL65" s="58">
        <v>80</v>
      </c>
      <c r="AN65" s="15"/>
      <c r="AP65" s="41">
        <f t="shared" si="6"/>
        <v>0</v>
      </c>
    </row>
    <row r="66" spans="1:42" s="23" customFormat="1" ht="14.85" customHeight="1" x14ac:dyDescent="0.35">
      <c r="A66" s="82"/>
      <c r="B66" s="143" t="s">
        <v>64</v>
      </c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77"/>
      <c r="P66" s="1"/>
      <c r="Q66" s="1"/>
      <c r="R66" s="1"/>
      <c r="S66" s="1"/>
      <c r="T66" s="1"/>
      <c r="U66" s="83"/>
      <c r="V66" s="27"/>
      <c r="W66" s="87">
        <v>20</v>
      </c>
      <c r="X66" s="21">
        <f t="shared" si="33"/>
        <v>0</v>
      </c>
      <c r="Y66" s="21">
        <f t="shared" si="33"/>
        <v>0</v>
      </c>
      <c r="Z66" s="21">
        <f t="shared" si="33"/>
        <v>0</v>
      </c>
      <c r="AA66" s="21">
        <f t="shared" si="33"/>
        <v>0</v>
      </c>
      <c r="AB66" s="21">
        <f t="shared" si="33"/>
        <v>0</v>
      </c>
      <c r="AC66" s="22"/>
      <c r="AD66" s="57">
        <f t="shared" si="34"/>
        <v>0</v>
      </c>
      <c r="AE66" s="57">
        <f t="shared" si="35"/>
        <v>0</v>
      </c>
      <c r="AF66" s="57">
        <f t="shared" si="36"/>
        <v>0</v>
      </c>
      <c r="AG66" s="57">
        <f t="shared" si="37"/>
        <v>0</v>
      </c>
      <c r="AH66" s="57">
        <v>0</v>
      </c>
      <c r="AI66" s="8">
        <f t="shared" si="40"/>
        <v>43</v>
      </c>
      <c r="AJ66" s="41"/>
      <c r="AK66" s="58">
        <f t="shared" si="38"/>
        <v>1</v>
      </c>
      <c r="AL66" s="58">
        <v>80</v>
      </c>
      <c r="AN66" s="15"/>
      <c r="AP66" s="41">
        <f t="shared" si="6"/>
        <v>0</v>
      </c>
    </row>
    <row r="67" spans="1:42" s="23" customFormat="1" ht="14.85" customHeight="1" x14ac:dyDescent="0.35">
      <c r="A67" s="82"/>
      <c r="B67" s="143" t="s">
        <v>11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56"/>
      <c r="P67" s="1"/>
      <c r="Q67" s="1"/>
      <c r="R67" s="1"/>
      <c r="S67" s="1"/>
      <c r="T67" s="1"/>
      <c r="U67" s="83"/>
      <c r="V67" s="27"/>
      <c r="W67" s="87">
        <v>20</v>
      </c>
      <c r="X67" s="21">
        <f t="shared" si="33"/>
        <v>0</v>
      </c>
      <c r="Y67" s="21">
        <f t="shared" si="33"/>
        <v>0</v>
      </c>
      <c r="Z67" s="21">
        <f t="shared" si="33"/>
        <v>0</v>
      </c>
      <c r="AA67" s="21">
        <f t="shared" si="33"/>
        <v>0</v>
      </c>
      <c r="AB67" s="21">
        <f t="shared" si="33"/>
        <v>0</v>
      </c>
      <c r="AC67" s="22"/>
      <c r="AD67" s="57">
        <f t="shared" si="34"/>
        <v>0</v>
      </c>
      <c r="AE67" s="57">
        <f t="shared" si="35"/>
        <v>0</v>
      </c>
      <c r="AF67" s="57">
        <f t="shared" si="36"/>
        <v>0</v>
      </c>
      <c r="AG67" s="57">
        <f t="shared" si="37"/>
        <v>0</v>
      </c>
      <c r="AH67" s="57">
        <v>0</v>
      </c>
      <c r="AI67" s="8">
        <f t="shared" si="40"/>
        <v>44</v>
      </c>
      <c r="AJ67" s="41"/>
      <c r="AK67" s="58">
        <f t="shared" si="38"/>
        <v>1</v>
      </c>
      <c r="AL67" s="58">
        <v>80</v>
      </c>
      <c r="AN67" s="15"/>
      <c r="AP67" s="41">
        <f t="shared" si="6"/>
        <v>0</v>
      </c>
    </row>
    <row r="68" spans="1:42" s="23" customFormat="1" ht="14.85" customHeight="1" x14ac:dyDescent="0.35">
      <c r="A68" s="82"/>
      <c r="B68" s="173" t="s">
        <v>84</v>
      </c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64"/>
      <c r="P68" s="1"/>
      <c r="Q68" s="1"/>
      <c r="R68" s="1"/>
      <c r="S68" s="1"/>
      <c r="T68" s="1"/>
      <c r="U68" s="83"/>
      <c r="V68" s="27"/>
      <c r="W68" s="87">
        <v>20</v>
      </c>
      <c r="X68" s="21">
        <f t="shared" si="33"/>
        <v>0</v>
      </c>
      <c r="Y68" s="21">
        <f t="shared" si="33"/>
        <v>0</v>
      </c>
      <c r="Z68" s="21">
        <f t="shared" si="33"/>
        <v>0</v>
      </c>
      <c r="AA68" s="21">
        <f t="shared" si="33"/>
        <v>0</v>
      </c>
      <c r="AB68" s="21">
        <f t="shared" si="33"/>
        <v>0</v>
      </c>
      <c r="AC68" s="22"/>
      <c r="AD68" s="57">
        <f t="shared" si="34"/>
        <v>0</v>
      </c>
      <c r="AE68" s="57">
        <f t="shared" si="35"/>
        <v>0</v>
      </c>
      <c r="AF68" s="57">
        <f t="shared" si="36"/>
        <v>0</v>
      </c>
      <c r="AG68" s="57">
        <f t="shared" si="37"/>
        <v>0</v>
      </c>
      <c r="AH68" s="57">
        <v>0</v>
      </c>
      <c r="AI68" s="8">
        <f t="shared" si="40"/>
        <v>45</v>
      </c>
      <c r="AJ68" s="41"/>
      <c r="AK68" s="58">
        <f t="shared" si="38"/>
        <v>1</v>
      </c>
      <c r="AL68" s="58">
        <v>80</v>
      </c>
      <c r="AN68" s="15"/>
      <c r="AP68" s="41">
        <f t="shared" si="6"/>
        <v>0</v>
      </c>
    </row>
    <row r="69" spans="1:42" s="23" customFormat="1" ht="14.85" customHeight="1" x14ac:dyDescent="0.35">
      <c r="A69" s="82"/>
      <c r="B69" s="143" t="s">
        <v>37</v>
      </c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56"/>
      <c r="P69" s="1"/>
      <c r="Q69" s="1"/>
      <c r="R69" s="1"/>
      <c r="S69" s="1"/>
      <c r="T69" s="1"/>
      <c r="U69" s="83"/>
      <c r="V69" s="27"/>
      <c r="W69" s="87">
        <v>30</v>
      </c>
      <c r="X69" s="21">
        <f t="shared" si="33"/>
        <v>0</v>
      </c>
      <c r="Y69" s="21">
        <f t="shared" si="33"/>
        <v>0</v>
      </c>
      <c r="Z69" s="21">
        <f t="shared" si="33"/>
        <v>0</v>
      </c>
      <c r="AA69" s="21">
        <f t="shared" si="33"/>
        <v>0</v>
      </c>
      <c r="AB69" s="21">
        <f t="shared" si="33"/>
        <v>0</v>
      </c>
      <c r="AC69" s="22"/>
      <c r="AD69" s="57">
        <f t="shared" si="34"/>
        <v>0</v>
      </c>
      <c r="AE69" s="57">
        <f t="shared" si="35"/>
        <v>0</v>
      </c>
      <c r="AF69" s="57">
        <f t="shared" si="36"/>
        <v>0</v>
      </c>
      <c r="AG69" s="57">
        <f t="shared" si="37"/>
        <v>0</v>
      </c>
      <c r="AH69" s="57">
        <v>0</v>
      </c>
      <c r="AI69" s="8">
        <f t="shared" si="40"/>
        <v>46</v>
      </c>
      <c r="AJ69" s="41"/>
      <c r="AK69" s="58">
        <f t="shared" si="38"/>
        <v>1</v>
      </c>
      <c r="AL69" s="58">
        <v>120</v>
      </c>
      <c r="AN69" s="15"/>
      <c r="AP69" s="41">
        <f t="shared" si="6"/>
        <v>0</v>
      </c>
    </row>
    <row r="70" spans="1:42" s="23" customFormat="1" ht="14.85" customHeight="1" x14ac:dyDescent="0.35">
      <c r="A70" s="82"/>
      <c r="B70" s="143" t="s">
        <v>25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56"/>
      <c r="P70" s="1"/>
      <c r="Q70" s="1"/>
      <c r="R70" s="1"/>
      <c r="S70" s="1"/>
      <c r="T70" s="1"/>
      <c r="U70" s="83"/>
      <c r="V70" s="27"/>
      <c r="W70" s="87">
        <v>20</v>
      </c>
      <c r="X70" s="21">
        <f t="shared" si="33"/>
        <v>0</v>
      </c>
      <c r="Y70" s="21">
        <f t="shared" si="33"/>
        <v>0</v>
      </c>
      <c r="Z70" s="21">
        <f t="shared" si="33"/>
        <v>0</v>
      </c>
      <c r="AA70" s="21">
        <f t="shared" si="33"/>
        <v>0</v>
      </c>
      <c r="AB70" s="21">
        <f t="shared" si="33"/>
        <v>0</v>
      </c>
      <c r="AC70" s="22"/>
      <c r="AD70" s="57">
        <f t="shared" si="34"/>
        <v>0</v>
      </c>
      <c r="AE70" s="57">
        <f t="shared" si="35"/>
        <v>0</v>
      </c>
      <c r="AF70" s="57">
        <f t="shared" si="36"/>
        <v>0</v>
      </c>
      <c r="AG70" s="57">
        <f t="shared" si="37"/>
        <v>0</v>
      </c>
      <c r="AH70" s="57">
        <v>0</v>
      </c>
      <c r="AI70" s="8">
        <f t="shared" si="40"/>
        <v>47</v>
      </c>
      <c r="AJ70" s="41"/>
      <c r="AK70" s="58">
        <f t="shared" si="38"/>
        <v>1</v>
      </c>
      <c r="AL70" s="58">
        <v>80</v>
      </c>
      <c r="AN70" s="15"/>
      <c r="AP70" s="41">
        <f t="shared" si="6"/>
        <v>0</v>
      </c>
    </row>
    <row r="71" spans="1:42" s="23" customFormat="1" ht="14.85" customHeight="1" x14ac:dyDescent="0.35">
      <c r="A71" s="82"/>
      <c r="B71" s="143" t="s">
        <v>85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56"/>
      <c r="P71" s="1"/>
      <c r="Q71" s="1"/>
      <c r="R71" s="1"/>
      <c r="S71" s="1"/>
      <c r="T71" s="1"/>
      <c r="U71" s="83"/>
      <c r="V71" s="27"/>
      <c r="W71" s="87">
        <v>10</v>
      </c>
      <c r="X71" s="21">
        <f t="shared" si="33"/>
        <v>0</v>
      </c>
      <c r="Y71" s="21">
        <f t="shared" si="33"/>
        <v>0</v>
      </c>
      <c r="Z71" s="21">
        <f t="shared" si="33"/>
        <v>0</v>
      </c>
      <c r="AA71" s="21">
        <f t="shared" si="33"/>
        <v>0</v>
      </c>
      <c r="AB71" s="21">
        <f t="shared" si="33"/>
        <v>0</v>
      </c>
      <c r="AC71" s="22"/>
      <c r="AD71" s="57">
        <f t="shared" si="34"/>
        <v>0</v>
      </c>
      <c r="AE71" s="57">
        <f t="shared" si="35"/>
        <v>0</v>
      </c>
      <c r="AF71" s="57">
        <f t="shared" si="36"/>
        <v>0</v>
      </c>
      <c r="AG71" s="57">
        <f t="shared" si="37"/>
        <v>0</v>
      </c>
      <c r="AH71" s="57">
        <v>0</v>
      </c>
      <c r="AI71" s="8">
        <f t="shared" si="40"/>
        <v>48</v>
      </c>
      <c r="AJ71" s="41"/>
      <c r="AK71" s="58">
        <f t="shared" si="38"/>
        <v>1</v>
      </c>
      <c r="AL71" s="58">
        <v>40</v>
      </c>
      <c r="AN71" s="15"/>
      <c r="AP71" s="41">
        <f t="shared" si="6"/>
        <v>0</v>
      </c>
    </row>
    <row r="72" spans="1:42" s="23" customFormat="1" ht="14.85" customHeight="1" x14ac:dyDescent="0.35">
      <c r="A72" s="82"/>
      <c r="B72" s="143" t="s">
        <v>77</v>
      </c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77"/>
      <c r="P72" s="1"/>
      <c r="Q72" s="1"/>
      <c r="R72" s="1"/>
      <c r="S72" s="1"/>
      <c r="T72" s="1"/>
      <c r="U72" s="83"/>
      <c r="V72" s="27"/>
      <c r="W72" s="87">
        <v>10</v>
      </c>
      <c r="X72" s="21">
        <f t="shared" si="33"/>
        <v>0</v>
      </c>
      <c r="Y72" s="21">
        <f t="shared" si="33"/>
        <v>0</v>
      </c>
      <c r="Z72" s="21">
        <f t="shared" si="33"/>
        <v>0</v>
      </c>
      <c r="AA72" s="21">
        <f t="shared" si="33"/>
        <v>0</v>
      </c>
      <c r="AB72" s="21">
        <f t="shared" si="33"/>
        <v>0</v>
      </c>
      <c r="AC72" s="22"/>
      <c r="AD72" s="57">
        <f t="shared" si="34"/>
        <v>0</v>
      </c>
      <c r="AE72" s="57">
        <f t="shared" si="35"/>
        <v>0</v>
      </c>
      <c r="AF72" s="57">
        <f t="shared" si="36"/>
        <v>0</v>
      </c>
      <c r="AG72" s="57">
        <f t="shared" si="37"/>
        <v>0</v>
      </c>
      <c r="AH72" s="57">
        <v>0</v>
      </c>
      <c r="AI72" s="8">
        <f t="shared" si="40"/>
        <v>49</v>
      </c>
      <c r="AJ72" s="41"/>
      <c r="AK72" s="58">
        <f t="shared" si="38"/>
        <v>1</v>
      </c>
      <c r="AL72" s="58">
        <v>40</v>
      </c>
      <c r="AN72" s="15"/>
      <c r="AP72" s="41">
        <f t="shared" si="6"/>
        <v>0</v>
      </c>
    </row>
    <row r="73" spans="1:42" s="23" customFormat="1" ht="14.85" customHeight="1" x14ac:dyDescent="0.35">
      <c r="A73" s="82"/>
      <c r="B73" s="143" t="s">
        <v>78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77"/>
      <c r="P73" s="1"/>
      <c r="Q73" s="1"/>
      <c r="R73" s="1"/>
      <c r="S73" s="1"/>
      <c r="T73" s="1"/>
      <c r="U73" s="83"/>
      <c r="V73" s="27"/>
      <c r="W73" s="87">
        <v>10</v>
      </c>
      <c r="X73" s="21">
        <f t="shared" si="33"/>
        <v>0</v>
      </c>
      <c r="Y73" s="21">
        <f t="shared" si="33"/>
        <v>0</v>
      </c>
      <c r="Z73" s="21">
        <f t="shared" si="33"/>
        <v>0</v>
      </c>
      <c r="AA73" s="21">
        <f t="shared" si="33"/>
        <v>0</v>
      </c>
      <c r="AB73" s="21">
        <f t="shared" si="33"/>
        <v>0</v>
      </c>
      <c r="AC73" s="22"/>
      <c r="AD73" s="57">
        <f t="shared" si="34"/>
        <v>0</v>
      </c>
      <c r="AE73" s="57">
        <f t="shared" si="35"/>
        <v>0</v>
      </c>
      <c r="AF73" s="57">
        <f t="shared" si="36"/>
        <v>0</v>
      </c>
      <c r="AG73" s="57">
        <f t="shared" si="37"/>
        <v>0</v>
      </c>
      <c r="AH73" s="57">
        <v>0</v>
      </c>
      <c r="AI73" s="8">
        <f t="shared" si="40"/>
        <v>50</v>
      </c>
      <c r="AJ73" s="41"/>
      <c r="AK73" s="58">
        <f t="shared" si="38"/>
        <v>1</v>
      </c>
      <c r="AL73" s="58">
        <v>40</v>
      </c>
      <c r="AN73" s="15"/>
      <c r="AP73" s="41">
        <f t="shared" si="6"/>
        <v>0</v>
      </c>
    </row>
    <row r="74" spans="1:42" s="23" customFormat="1" ht="14.85" customHeight="1" x14ac:dyDescent="0.35">
      <c r="A74" s="82"/>
      <c r="B74" s="143" t="s">
        <v>72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56"/>
      <c r="P74" s="1"/>
      <c r="Q74" s="1"/>
      <c r="R74" s="1"/>
      <c r="S74" s="1"/>
      <c r="T74" s="1"/>
      <c r="U74" s="83"/>
      <c r="V74" s="27"/>
      <c r="W74" s="87">
        <v>20</v>
      </c>
      <c r="X74" s="21">
        <f t="shared" si="33"/>
        <v>0</v>
      </c>
      <c r="Y74" s="21">
        <f t="shared" si="33"/>
        <v>0</v>
      </c>
      <c r="Z74" s="21">
        <f t="shared" si="33"/>
        <v>0</v>
      </c>
      <c r="AA74" s="21">
        <f t="shared" si="33"/>
        <v>0</v>
      </c>
      <c r="AB74" s="21">
        <f t="shared" si="33"/>
        <v>0</v>
      </c>
      <c r="AC74" s="22"/>
      <c r="AD74" s="57">
        <f t="shared" si="34"/>
        <v>0</v>
      </c>
      <c r="AE74" s="57">
        <f t="shared" si="35"/>
        <v>0</v>
      </c>
      <c r="AF74" s="57">
        <f t="shared" si="36"/>
        <v>0</v>
      </c>
      <c r="AG74" s="57">
        <f t="shared" si="37"/>
        <v>0</v>
      </c>
      <c r="AH74" s="57">
        <v>0</v>
      </c>
      <c r="AI74" s="8">
        <f t="shared" si="40"/>
        <v>51</v>
      </c>
      <c r="AJ74" s="41"/>
      <c r="AK74" s="58">
        <f t="shared" si="38"/>
        <v>1</v>
      </c>
      <c r="AL74" s="58">
        <v>80</v>
      </c>
      <c r="AN74" s="15"/>
      <c r="AP74" s="41">
        <f t="shared" si="6"/>
        <v>0</v>
      </c>
    </row>
    <row r="75" spans="1:42" s="23" customFormat="1" ht="14.85" customHeight="1" x14ac:dyDescent="0.35">
      <c r="A75" s="82"/>
      <c r="B75" s="173" t="s">
        <v>86</v>
      </c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77"/>
      <c r="P75" s="1"/>
      <c r="Q75" s="1"/>
      <c r="R75" s="1"/>
      <c r="S75" s="1"/>
      <c r="T75" s="1"/>
      <c r="U75" s="83"/>
      <c r="V75" s="27"/>
      <c r="W75" s="87">
        <v>5</v>
      </c>
      <c r="X75" s="21">
        <f t="shared" si="33"/>
        <v>0</v>
      </c>
      <c r="Y75" s="21">
        <f t="shared" si="33"/>
        <v>0</v>
      </c>
      <c r="Z75" s="21">
        <f t="shared" si="33"/>
        <v>0</v>
      </c>
      <c r="AA75" s="21">
        <f t="shared" si="33"/>
        <v>0</v>
      </c>
      <c r="AB75" s="21">
        <f t="shared" si="33"/>
        <v>0</v>
      </c>
      <c r="AC75" s="22"/>
      <c r="AD75" s="57">
        <f t="shared" si="34"/>
        <v>0</v>
      </c>
      <c r="AE75" s="57">
        <f t="shared" si="35"/>
        <v>0</v>
      </c>
      <c r="AF75" s="57">
        <f t="shared" si="36"/>
        <v>0</v>
      </c>
      <c r="AG75" s="57">
        <f t="shared" si="37"/>
        <v>0</v>
      </c>
      <c r="AH75" s="57">
        <v>0</v>
      </c>
      <c r="AI75" s="8">
        <f t="shared" si="40"/>
        <v>52</v>
      </c>
      <c r="AJ75" s="41"/>
      <c r="AK75" s="58">
        <f t="shared" si="38"/>
        <v>1</v>
      </c>
      <c r="AL75" s="58">
        <v>20</v>
      </c>
      <c r="AN75" s="15"/>
      <c r="AP75" s="41">
        <f t="shared" si="6"/>
        <v>0</v>
      </c>
    </row>
    <row r="76" spans="1:42" s="23" customFormat="1" ht="14.85" customHeight="1" x14ac:dyDescent="0.35">
      <c r="A76" s="82"/>
      <c r="B76" s="173" t="s">
        <v>87</v>
      </c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77"/>
      <c r="P76" s="1"/>
      <c r="Q76" s="1"/>
      <c r="R76" s="1"/>
      <c r="S76" s="1"/>
      <c r="T76" s="1"/>
      <c r="U76" s="83"/>
      <c r="V76" s="27"/>
      <c r="W76" s="87">
        <v>10</v>
      </c>
      <c r="X76" s="21">
        <f t="shared" si="33"/>
        <v>0</v>
      </c>
      <c r="Y76" s="21">
        <f t="shared" si="33"/>
        <v>0</v>
      </c>
      <c r="Z76" s="21">
        <f t="shared" si="33"/>
        <v>0</v>
      </c>
      <c r="AA76" s="21">
        <f t="shared" si="33"/>
        <v>0</v>
      </c>
      <c r="AB76" s="21">
        <f t="shared" si="33"/>
        <v>0</v>
      </c>
      <c r="AC76" s="22"/>
      <c r="AD76" s="57">
        <f t="shared" si="34"/>
        <v>0</v>
      </c>
      <c r="AE76" s="57">
        <f t="shared" si="35"/>
        <v>0</v>
      </c>
      <c r="AF76" s="57">
        <f t="shared" si="36"/>
        <v>0</v>
      </c>
      <c r="AG76" s="57">
        <f t="shared" si="37"/>
        <v>0</v>
      </c>
      <c r="AH76" s="57">
        <v>0</v>
      </c>
      <c r="AI76" s="8">
        <f t="shared" si="40"/>
        <v>53</v>
      </c>
      <c r="AJ76" s="41"/>
      <c r="AK76" s="58">
        <f t="shared" si="38"/>
        <v>1</v>
      </c>
      <c r="AL76" s="58">
        <v>40</v>
      </c>
      <c r="AN76" s="15"/>
      <c r="AP76" s="41">
        <f t="shared" si="6"/>
        <v>0</v>
      </c>
    </row>
    <row r="77" spans="1:42" s="23" customFormat="1" ht="14.85" customHeight="1" x14ac:dyDescent="0.35">
      <c r="A77" s="82"/>
      <c r="B77" s="173" t="s">
        <v>88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77"/>
      <c r="P77" s="1"/>
      <c r="Q77" s="1"/>
      <c r="R77" s="1"/>
      <c r="S77" s="1"/>
      <c r="T77" s="1"/>
      <c r="U77" s="83"/>
      <c r="V77" s="27"/>
      <c r="W77" s="87">
        <v>10</v>
      </c>
      <c r="X77" s="21">
        <f t="shared" ref="X77:AB93" si="43">IF(P77="x",1,0)</f>
        <v>0</v>
      </c>
      <c r="Y77" s="21">
        <f t="shared" si="43"/>
        <v>0</v>
      </c>
      <c r="Z77" s="21">
        <f t="shared" si="43"/>
        <v>0</v>
      </c>
      <c r="AA77" s="21">
        <f t="shared" si="43"/>
        <v>0</v>
      </c>
      <c r="AB77" s="21">
        <f t="shared" si="43"/>
        <v>0</v>
      </c>
      <c r="AC77" s="22"/>
      <c r="AD77" s="57">
        <f t="shared" si="34"/>
        <v>0</v>
      </c>
      <c r="AE77" s="57">
        <f t="shared" si="35"/>
        <v>0</v>
      </c>
      <c r="AF77" s="57">
        <f t="shared" si="36"/>
        <v>0</v>
      </c>
      <c r="AG77" s="57">
        <f t="shared" si="37"/>
        <v>0</v>
      </c>
      <c r="AH77" s="57">
        <v>0</v>
      </c>
      <c r="AI77" s="8">
        <f t="shared" si="40"/>
        <v>54</v>
      </c>
      <c r="AJ77" s="41"/>
      <c r="AK77" s="58">
        <f t="shared" si="38"/>
        <v>1</v>
      </c>
      <c r="AL77" s="58">
        <v>40</v>
      </c>
      <c r="AN77" s="15"/>
      <c r="AP77" s="41">
        <f t="shared" si="6"/>
        <v>0</v>
      </c>
    </row>
    <row r="78" spans="1:42" s="23" customFormat="1" ht="14.85" customHeight="1" x14ac:dyDescent="0.35">
      <c r="A78" s="82"/>
      <c r="B78" s="173" t="s">
        <v>6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56"/>
      <c r="P78" s="1"/>
      <c r="Q78" s="1"/>
      <c r="R78" s="1"/>
      <c r="S78" s="1"/>
      <c r="T78" s="1"/>
      <c r="U78" s="83"/>
      <c r="V78" s="27"/>
      <c r="W78" s="87">
        <v>10</v>
      </c>
      <c r="X78" s="21">
        <f t="shared" si="43"/>
        <v>0</v>
      </c>
      <c r="Y78" s="21">
        <f t="shared" si="43"/>
        <v>0</v>
      </c>
      <c r="Z78" s="21">
        <f t="shared" si="43"/>
        <v>0</v>
      </c>
      <c r="AA78" s="21">
        <f t="shared" si="43"/>
        <v>0</v>
      </c>
      <c r="AB78" s="21">
        <f t="shared" si="43"/>
        <v>0</v>
      </c>
      <c r="AC78" s="22"/>
      <c r="AD78" s="57">
        <f t="shared" si="34"/>
        <v>0</v>
      </c>
      <c r="AE78" s="57">
        <f t="shared" si="35"/>
        <v>0</v>
      </c>
      <c r="AF78" s="57">
        <f t="shared" si="36"/>
        <v>0</v>
      </c>
      <c r="AG78" s="57">
        <f t="shared" si="37"/>
        <v>0</v>
      </c>
      <c r="AH78" s="57">
        <v>0</v>
      </c>
      <c r="AI78" s="8">
        <f t="shared" si="40"/>
        <v>55</v>
      </c>
      <c r="AJ78" s="41"/>
      <c r="AK78" s="58">
        <f t="shared" si="38"/>
        <v>1</v>
      </c>
      <c r="AL78" s="58">
        <v>40</v>
      </c>
      <c r="AN78" s="15"/>
      <c r="AP78" s="41">
        <f t="shared" si="6"/>
        <v>0</v>
      </c>
    </row>
    <row r="79" spans="1:42" s="23" customFormat="1" ht="14.85" customHeight="1" x14ac:dyDescent="0.35">
      <c r="A79" s="82"/>
      <c r="B79" s="143" t="s">
        <v>135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56"/>
      <c r="P79" s="1"/>
      <c r="Q79" s="1"/>
      <c r="R79" s="1"/>
      <c r="S79" s="1"/>
      <c r="T79" s="1"/>
      <c r="U79" s="83"/>
      <c r="V79" s="27"/>
      <c r="W79" s="87">
        <v>30</v>
      </c>
      <c r="X79" s="21">
        <f t="shared" si="43"/>
        <v>0</v>
      </c>
      <c r="Y79" s="21">
        <f t="shared" si="43"/>
        <v>0</v>
      </c>
      <c r="Z79" s="21">
        <f t="shared" si="43"/>
        <v>0</v>
      </c>
      <c r="AA79" s="21">
        <f t="shared" si="43"/>
        <v>0</v>
      </c>
      <c r="AB79" s="21">
        <f t="shared" si="43"/>
        <v>0</v>
      </c>
      <c r="AC79" s="22"/>
      <c r="AD79" s="57">
        <f t="shared" si="34"/>
        <v>0</v>
      </c>
      <c r="AE79" s="57">
        <f t="shared" si="35"/>
        <v>0</v>
      </c>
      <c r="AF79" s="57">
        <f t="shared" si="36"/>
        <v>0</v>
      </c>
      <c r="AG79" s="57">
        <f t="shared" si="37"/>
        <v>0</v>
      </c>
      <c r="AH79" s="57">
        <v>0</v>
      </c>
      <c r="AI79" s="8">
        <f t="shared" si="40"/>
        <v>56</v>
      </c>
      <c r="AJ79" s="41"/>
      <c r="AK79" s="58">
        <f t="shared" si="38"/>
        <v>1</v>
      </c>
      <c r="AL79" s="58">
        <v>120</v>
      </c>
      <c r="AN79" s="15"/>
      <c r="AP79" s="41">
        <f t="shared" si="6"/>
        <v>0</v>
      </c>
    </row>
    <row r="80" spans="1:42" s="23" customFormat="1" ht="14.85" customHeight="1" x14ac:dyDescent="0.35">
      <c r="A80" s="82"/>
      <c r="B80" s="143" t="s">
        <v>122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56"/>
      <c r="P80" s="1"/>
      <c r="Q80" s="1"/>
      <c r="R80" s="1"/>
      <c r="S80" s="1"/>
      <c r="T80" s="1"/>
      <c r="U80" s="83"/>
      <c r="V80" s="27"/>
      <c r="W80" s="87">
        <v>30</v>
      </c>
      <c r="X80" s="21">
        <f t="shared" ref="X80" si="44">IF(P80="x",1,0)</f>
        <v>0</v>
      </c>
      <c r="Y80" s="21">
        <f t="shared" ref="Y80" si="45">IF(Q80="x",1,0)</f>
        <v>0</v>
      </c>
      <c r="Z80" s="21">
        <f t="shared" ref="Z80" si="46">IF(R80="x",1,0)</f>
        <v>0</v>
      </c>
      <c r="AA80" s="21">
        <f t="shared" ref="AA80" si="47">IF(S80="x",1,0)</f>
        <v>0</v>
      </c>
      <c r="AB80" s="21">
        <f t="shared" ref="AB80" si="48">IF(T80="x",1,0)</f>
        <v>0</v>
      </c>
      <c r="AC80" s="22"/>
      <c r="AD80" s="57">
        <f t="shared" ref="AD80" si="49">4*(W80*X80)</f>
        <v>0</v>
      </c>
      <c r="AE80" s="57">
        <f t="shared" ref="AE80" si="50">3*(W80*Y80)</f>
        <v>0</v>
      </c>
      <c r="AF80" s="57">
        <f t="shared" ref="AF80" si="51">2*(W80*Z80)</f>
        <v>0</v>
      </c>
      <c r="AG80" s="57">
        <f t="shared" ref="AG80" si="52">+W80*AA80</f>
        <v>0</v>
      </c>
      <c r="AH80" s="57">
        <v>0</v>
      </c>
      <c r="AI80" s="8">
        <f t="shared" si="40"/>
        <v>57</v>
      </c>
      <c r="AJ80" s="41"/>
      <c r="AK80" s="58">
        <f t="shared" si="38"/>
        <v>1</v>
      </c>
      <c r="AL80" s="58">
        <v>120</v>
      </c>
      <c r="AN80" s="15"/>
      <c r="AP80" s="41">
        <f t="shared" si="6"/>
        <v>0</v>
      </c>
    </row>
    <row r="81" spans="1:42" s="23" customFormat="1" ht="14.85" customHeight="1" x14ac:dyDescent="0.35">
      <c r="A81" s="82"/>
      <c r="B81" s="143" t="s">
        <v>73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75"/>
      <c r="P81" s="1"/>
      <c r="Q81" s="1"/>
      <c r="R81" s="1"/>
      <c r="S81" s="1"/>
      <c r="T81" s="1"/>
      <c r="U81" s="83"/>
      <c r="V81" s="27"/>
      <c r="W81" s="87">
        <v>20</v>
      </c>
      <c r="X81" s="21">
        <f t="shared" si="43"/>
        <v>0</v>
      </c>
      <c r="Y81" s="21">
        <f t="shared" si="43"/>
        <v>0</v>
      </c>
      <c r="Z81" s="21">
        <f t="shared" si="43"/>
        <v>0</v>
      </c>
      <c r="AA81" s="21">
        <f t="shared" si="43"/>
        <v>0</v>
      </c>
      <c r="AB81" s="21">
        <f t="shared" si="43"/>
        <v>0</v>
      </c>
      <c r="AC81" s="22"/>
      <c r="AD81" s="57">
        <f t="shared" si="34"/>
        <v>0</v>
      </c>
      <c r="AE81" s="57">
        <f t="shared" si="35"/>
        <v>0</v>
      </c>
      <c r="AF81" s="57">
        <f t="shared" si="36"/>
        <v>0</v>
      </c>
      <c r="AG81" s="57">
        <f t="shared" si="37"/>
        <v>0</v>
      </c>
      <c r="AH81" s="57">
        <v>0</v>
      </c>
      <c r="AI81" s="8">
        <f t="shared" si="40"/>
        <v>58</v>
      </c>
      <c r="AJ81" s="41"/>
      <c r="AK81" s="58">
        <f t="shared" si="38"/>
        <v>1</v>
      </c>
      <c r="AL81" s="58">
        <v>80</v>
      </c>
      <c r="AN81" s="15"/>
      <c r="AP81" s="41">
        <f t="shared" si="6"/>
        <v>0</v>
      </c>
    </row>
    <row r="82" spans="1:42" s="23" customFormat="1" ht="14.85" customHeight="1" x14ac:dyDescent="0.35">
      <c r="A82" s="82"/>
      <c r="B82" s="143" t="s">
        <v>120</v>
      </c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75"/>
      <c r="P82" s="1"/>
      <c r="Q82" s="1"/>
      <c r="R82" s="1"/>
      <c r="S82" s="1"/>
      <c r="T82" s="1"/>
      <c r="U82" s="83"/>
      <c r="V82" s="27"/>
      <c r="W82" s="87">
        <v>20</v>
      </c>
      <c r="X82" s="21">
        <f t="shared" ref="X82" si="53">IF(P82="x",1,0)</f>
        <v>0</v>
      </c>
      <c r="Y82" s="21">
        <f t="shared" ref="Y82" si="54">IF(Q82="x",1,0)</f>
        <v>0</v>
      </c>
      <c r="Z82" s="21">
        <f t="shared" ref="Z82" si="55">IF(R82="x",1,0)</f>
        <v>0</v>
      </c>
      <c r="AA82" s="21">
        <f t="shared" ref="AA82" si="56">IF(S82="x",1,0)</f>
        <v>0</v>
      </c>
      <c r="AB82" s="21">
        <f t="shared" ref="AB82" si="57">IF(T82="x",1,0)</f>
        <v>0</v>
      </c>
      <c r="AC82" s="22"/>
      <c r="AD82" s="57">
        <f t="shared" ref="AD82" si="58">4*(W82*X82)</f>
        <v>0</v>
      </c>
      <c r="AE82" s="57">
        <f t="shared" ref="AE82" si="59">3*(W82*Y82)</f>
        <v>0</v>
      </c>
      <c r="AF82" s="57">
        <f t="shared" ref="AF82" si="60">2*(W82*Z82)</f>
        <v>0</v>
      </c>
      <c r="AG82" s="57">
        <f t="shared" ref="AG82" si="61">+W82*AA82</f>
        <v>0</v>
      </c>
      <c r="AH82" s="57">
        <v>0</v>
      </c>
      <c r="AI82" s="8">
        <f t="shared" si="40"/>
        <v>59</v>
      </c>
      <c r="AJ82" s="41"/>
      <c r="AK82" s="58">
        <f t="shared" si="38"/>
        <v>1</v>
      </c>
      <c r="AL82" s="58">
        <v>80</v>
      </c>
      <c r="AN82" s="15"/>
      <c r="AP82" s="41">
        <f t="shared" ref="AP82:AP132" si="62">MAX(AD82,AE82,AF82,AG82,AH82)</f>
        <v>0</v>
      </c>
    </row>
    <row r="83" spans="1:42" s="23" customFormat="1" ht="14.85" customHeight="1" x14ac:dyDescent="0.35">
      <c r="A83" s="82"/>
      <c r="B83" s="143" t="s">
        <v>74</v>
      </c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75"/>
      <c r="P83" s="1"/>
      <c r="Q83" s="1"/>
      <c r="R83" s="1"/>
      <c r="S83" s="1"/>
      <c r="T83" s="1"/>
      <c r="U83" s="83"/>
      <c r="V83" s="27"/>
      <c r="W83" s="87">
        <v>20</v>
      </c>
      <c r="X83" s="21">
        <f t="shared" si="43"/>
        <v>0</v>
      </c>
      <c r="Y83" s="21">
        <f t="shared" si="43"/>
        <v>0</v>
      </c>
      <c r="Z83" s="21">
        <f t="shared" si="43"/>
        <v>0</v>
      </c>
      <c r="AA83" s="21">
        <f t="shared" si="43"/>
        <v>0</v>
      </c>
      <c r="AB83" s="21">
        <f t="shared" si="43"/>
        <v>0</v>
      </c>
      <c r="AC83" s="22"/>
      <c r="AD83" s="57">
        <f t="shared" si="34"/>
        <v>0</v>
      </c>
      <c r="AE83" s="57">
        <f t="shared" si="35"/>
        <v>0</v>
      </c>
      <c r="AF83" s="57">
        <f t="shared" si="36"/>
        <v>0</v>
      </c>
      <c r="AG83" s="57">
        <f t="shared" si="37"/>
        <v>0</v>
      </c>
      <c r="AH83" s="57">
        <v>0</v>
      </c>
      <c r="AI83" s="8">
        <f t="shared" si="40"/>
        <v>60</v>
      </c>
      <c r="AJ83" s="41"/>
      <c r="AK83" s="58">
        <f t="shared" si="38"/>
        <v>1</v>
      </c>
      <c r="AL83" s="58">
        <v>80</v>
      </c>
      <c r="AN83" s="15"/>
      <c r="AP83" s="41">
        <f t="shared" si="62"/>
        <v>0</v>
      </c>
    </row>
    <row r="84" spans="1:42" s="23" customFormat="1" ht="14.85" customHeight="1" x14ac:dyDescent="0.35">
      <c r="A84" s="82"/>
      <c r="B84" s="143" t="s">
        <v>136</v>
      </c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75"/>
      <c r="P84" s="1"/>
      <c r="Q84" s="1"/>
      <c r="R84" s="1"/>
      <c r="S84" s="1"/>
      <c r="T84" s="1"/>
      <c r="U84" s="83"/>
      <c r="V84" s="27"/>
      <c r="W84" s="87">
        <v>15</v>
      </c>
      <c r="X84" s="21">
        <f t="shared" si="43"/>
        <v>0</v>
      </c>
      <c r="Y84" s="21">
        <f t="shared" si="43"/>
        <v>0</v>
      </c>
      <c r="Z84" s="21">
        <f t="shared" si="43"/>
        <v>0</v>
      </c>
      <c r="AA84" s="21">
        <f t="shared" si="43"/>
        <v>0</v>
      </c>
      <c r="AB84" s="21">
        <f t="shared" si="43"/>
        <v>0</v>
      </c>
      <c r="AC84" s="22"/>
      <c r="AD84" s="57">
        <f t="shared" si="34"/>
        <v>0</v>
      </c>
      <c r="AE84" s="57">
        <f t="shared" si="35"/>
        <v>0</v>
      </c>
      <c r="AF84" s="57">
        <f t="shared" si="36"/>
        <v>0</v>
      </c>
      <c r="AG84" s="57">
        <f t="shared" si="37"/>
        <v>0</v>
      </c>
      <c r="AH84" s="57">
        <v>0</v>
      </c>
      <c r="AI84" s="8">
        <f t="shared" si="40"/>
        <v>61</v>
      </c>
      <c r="AJ84" s="41"/>
      <c r="AK84" s="58">
        <f t="shared" si="38"/>
        <v>1</v>
      </c>
      <c r="AL84" s="58">
        <v>60</v>
      </c>
      <c r="AN84" s="15"/>
      <c r="AP84" s="41">
        <f t="shared" si="62"/>
        <v>0</v>
      </c>
    </row>
    <row r="85" spans="1:42" s="23" customFormat="1" ht="14.85" customHeight="1" x14ac:dyDescent="0.35">
      <c r="A85" s="82"/>
      <c r="B85" s="143" t="s">
        <v>75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77"/>
      <c r="P85" s="1"/>
      <c r="Q85" s="1"/>
      <c r="R85" s="1"/>
      <c r="S85" s="1"/>
      <c r="T85" s="1"/>
      <c r="U85" s="83"/>
      <c r="V85" s="27"/>
      <c r="W85" s="87">
        <v>15</v>
      </c>
      <c r="X85" s="21">
        <f t="shared" si="43"/>
        <v>0</v>
      </c>
      <c r="Y85" s="21">
        <f t="shared" si="43"/>
        <v>0</v>
      </c>
      <c r="Z85" s="21">
        <f t="shared" si="43"/>
        <v>0</v>
      </c>
      <c r="AA85" s="21">
        <f t="shared" si="43"/>
        <v>0</v>
      </c>
      <c r="AB85" s="21">
        <f t="shared" si="43"/>
        <v>0</v>
      </c>
      <c r="AC85" s="22"/>
      <c r="AD85" s="57">
        <f t="shared" si="34"/>
        <v>0</v>
      </c>
      <c r="AE85" s="57">
        <f t="shared" si="35"/>
        <v>0</v>
      </c>
      <c r="AF85" s="57">
        <f t="shared" si="36"/>
        <v>0</v>
      </c>
      <c r="AG85" s="57">
        <f t="shared" si="37"/>
        <v>0</v>
      </c>
      <c r="AH85" s="57">
        <v>0</v>
      </c>
      <c r="AI85" s="8">
        <f t="shared" si="40"/>
        <v>62</v>
      </c>
      <c r="AJ85" s="41"/>
      <c r="AK85" s="58">
        <f t="shared" si="38"/>
        <v>1</v>
      </c>
      <c r="AL85" s="58">
        <v>60</v>
      </c>
      <c r="AN85" s="15"/>
      <c r="AP85" s="41">
        <f t="shared" si="62"/>
        <v>0</v>
      </c>
    </row>
    <row r="86" spans="1:42" s="23" customFormat="1" ht="14.85" customHeight="1" x14ac:dyDescent="0.35">
      <c r="A86" s="82"/>
      <c r="B86" s="143" t="s">
        <v>137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56"/>
      <c r="P86" s="1"/>
      <c r="Q86" s="1"/>
      <c r="R86" s="1"/>
      <c r="S86" s="1"/>
      <c r="T86" s="1"/>
      <c r="U86" s="83"/>
      <c r="V86" s="27"/>
      <c r="W86" s="87">
        <v>30</v>
      </c>
      <c r="X86" s="21">
        <f t="shared" si="43"/>
        <v>0</v>
      </c>
      <c r="Y86" s="21">
        <f t="shared" si="43"/>
        <v>0</v>
      </c>
      <c r="Z86" s="21">
        <f t="shared" si="43"/>
        <v>0</v>
      </c>
      <c r="AA86" s="21">
        <f t="shared" si="43"/>
        <v>0</v>
      </c>
      <c r="AB86" s="21">
        <f t="shared" si="43"/>
        <v>0</v>
      </c>
      <c r="AC86" s="22"/>
      <c r="AD86" s="57">
        <f t="shared" si="34"/>
        <v>0</v>
      </c>
      <c r="AE86" s="57">
        <f t="shared" si="35"/>
        <v>0</v>
      </c>
      <c r="AF86" s="57">
        <f t="shared" si="36"/>
        <v>0</v>
      </c>
      <c r="AG86" s="57">
        <f t="shared" si="37"/>
        <v>0</v>
      </c>
      <c r="AH86" s="57">
        <v>0</v>
      </c>
      <c r="AI86" s="8">
        <f t="shared" si="40"/>
        <v>63</v>
      </c>
      <c r="AJ86" s="41"/>
      <c r="AK86" s="58">
        <f t="shared" si="38"/>
        <v>1</v>
      </c>
      <c r="AL86" s="58">
        <v>120</v>
      </c>
      <c r="AN86" s="15"/>
      <c r="AP86" s="41">
        <f t="shared" si="62"/>
        <v>0</v>
      </c>
    </row>
    <row r="87" spans="1:42" s="23" customFormat="1" ht="14.85" customHeight="1" x14ac:dyDescent="0.35">
      <c r="A87" s="82"/>
      <c r="B87" s="143" t="s">
        <v>71</v>
      </c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56"/>
      <c r="P87" s="1"/>
      <c r="Q87" s="1"/>
      <c r="R87" s="1"/>
      <c r="S87" s="1"/>
      <c r="T87" s="1"/>
      <c r="U87" s="83"/>
      <c r="V87" s="27"/>
      <c r="W87" s="65">
        <v>0</v>
      </c>
      <c r="X87" s="21">
        <f t="shared" si="43"/>
        <v>0</v>
      </c>
      <c r="Y87" s="21">
        <f t="shared" si="43"/>
        <v>0</v>
      </c>
      <c r="Z87" s="21">
        <f t="shared" si="43"/>
        <v>0</v>
      </c>
      <c r="AA87" s="21">
        <f t="shared" si="43"/>
        <v>0</v>
      </c>
      <c r="AB87" s="21">
        <f t="shared" si="43"/>
        <v>0</v>
      </c>
      <c r="AC87" s="22"/>
      <c r="AD87" s="57">
        <f t="shared" si="34"/>
        <v>0</v>
      </c>
      <c r="AE87" s="57">
        <f t="shared" si="35"/>
        <v>0</v>
      </c>
      <c r="AF87" s="57">
        <f t="shared" si="36"/>
        <v>0</v>
      </c>
      <c r="AG87" s="57">
        <f t="shared" si="37"/>
        <v>0</v>
      </c>
      <c r="AH87" s="57">
        <v>0</v>
      </c>
      <c r="AI87" s="8">
        <f t="shared" si="40"/>
        <v>64</v>
      </c>
      <c r="AJ87" s="41"/>
      <c r="AK87" s="58">
        <f t="shared" si="38"/>
        <v>1</v>
      </c>
      <c r="AL87" s="58">
        <v>0</v>
      </c>
      <c r="AN87" s="15"/>
      <c r="AP87" s="41">
        <f t="shared" si="62"/>
        <v>0</v>
      </c>
    </row>
    <row r="88" spans="1:42" s="23" customFormat="1" ht="14.85" customHeight="1" x14ac:dyDescent="0.35">
      <c r="A88" s="82"/>
      <c r="B88" s="143" t="s">
        <v>70</v>
      </c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56"/>
      <c r="P88" s="1"/>
      <c r="Q88" s="1"/>
      <c r="R88" s="1"/>
      <c r="S88" s="1"/>
      <c r="T88" s="1"/>
      <c r="U88" s="83"/>
      <c r="V88" s="27"/>
      <c r="W88" s="65">
        <v>0</v>
      </c>
      <c r="X88" s="21">
        <f t="shared" ref="X88:Z93" si="63">IF(P88="x",1,0)</f>
        <v>0</v>
      </c>
      <c r="Y88" s="21">
        <f t="shared" si="63"/>
        <v>0</v>
      </c>
      <c r="Z88" s="21">
        <f t="shared" si="63"/>
        <v>0</v>
      </c>
      <c r="AA88" s="21">
        <f t="shared" si="43"/>
        <v>0</v>
      </c>
      <c r="AB88" s="21">
        <f t="shared" si="43"/>
        <v>0</v>
      </c>
      <c r="AC88" s="22"/>
      <c r="AD88" s="57">
        <f t="shared" si="34"/>
        <v>0</v>
      </c>
      <c r="AE88" s="57">
        <f t="shared" si="35"/>
        <v>0</v>
      </c>
      <c r="AF88" s="57">
        <f t="shared" si="36"/>
        <v>0</v>
      </c>
      <c r="AG88" s="57">
        <f t="shared" si="37"/>
        <v>0</v>
      </c>
      <c r="AH88" s="57">
        <v>0</v>
      </c>
      <c r="AI88" s="8">
        <f t="shared" si="40"/>
        <v>65</v>
      </c>
      <c r="AJ88" s="41"/>
      <c r="AK88" s="58">
        <f t="shared" si="38"/>
        <v>1</v>
      </c>
      <c r="AL88" s="58">
        <v>0</v>
      </c>
      <c r="AN88" s="15"/>
      <c r="AP88" s="41">
        <f t="shared" si="62"/>
        <v>0</v>
      </c>
    </row>
    <row r="89" spans="1:42" s="23" customFormat="1" ht="14.85" customHeight="1" x14ac:dyDescent="0.35">
      <c r="A89" s="82"/>
      <c r="B89" s="143" t="s">
        <v>69</v>
      </c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56"/>
      <c r="P89" s="1"/>
      <c r="Q89" s="1"/>
      <c r="R89" s="1"/>
      <c r="S89" s="1"/>
      <c r="T89" s="1"/>
      <c r="U89" s="83"/>
      <c r="V89" s="27"/>
      <c r="W89" s="87">
        <v>10</v>
      </c>
      <c r="X89" s="21">
        <f t="shared" si="63"/>
        <v>0</v>
      </c>
      <c r="Y89" s="21">
        <f t="shared" si="63"/>
        <v>0</v>
      </c>
      <c r="Z89" s="21">
        <f t="shared" si="63"/>
        <v>0</v>
      </c>
      <c r="AA89" s="21">
        <f t="shared" si="43"/>
        <v>0</v>
      </c>
      <c r="AB89" s="21">
        <f t="shared" si="43"/>
        <v>0</v>
      </c>
      <c r="AC89" s="22"/>
      <c r="AD89" s="57">
        <f t="shared" si="34"/>
        <v>0</v>
      </c>
      <c r="AE89" s="57">
        <f t="shared" si="35"/>
        <v>0</v>
      </c>
      <c r="AF89" s="57">
        <f t="shared" si="36"/>
        <v>0</v>
      </c>
      <c r="AG89" s="57">
        <f t="shared" si="37"/>
        <v>0</v>
      </c>
      <c r="AH89" s="57">
        <v>0</v>
      </c>
      <c r="AI89" s="8">
        <f t="shared" si="40"/>
        <v>66</v>
      </c>
      <c r="AJ89" s="41"/>
      <c r="AK89" s="58">
        <f t="shared" si="38"/>
        <v>1</v>
      </c>
      <c r="AL89" s="58">
        <v>40</v>
      </c>
      <c r="AN89" s="15"/>
      <c r="AP89" s="41">
        <f t="shared" si="62"/>
        <v>0</v>
      </c>
    </row>
    <row r="90" spans="1:42" s="23" customFormat="1" ht="14.85" customHeight="1" x14ac:dyDescent="0.35">
      <c r="A90" s="8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66"/>
      <c r="P90" s="67"/>
      <c r="Q90" s="9"/>
      <c r="R90" s="9"/>
      <c r="S90" s="9"/>
      <c r="T90" s="9"/>
      <c r="U90" s="83"/>
      <c r="V90" s="2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I90" s="8"/>
      <c r="AJ90" s="42">
        <f>SUM(AD59:AH89)</f>
        <v>0</v>
      </c>
      <c r="AM90" s="23">
        <f>SUM(AL59:AL89)</f>
        <v>2212</v>
      </c>
      <c r="AN90" s="15"/>
    </row>
    <row r="91" spans="1:42" ht="20.25" x14ac:dyDescent="0.35">
      <c r="A91" s="82"/>
      <c r="B91" s="145" t="s">
        <v>112</v>
      </c>
      <c r="C91" s="145"/>
      <c r="D91" s="145"/>
      <c r="E91" s="145"/>
      <c r="F91" s="145"/>
      <c r="G91" s="145"/>
      <c r="H91" s="145"/>
      <c r="I91" s="145"/>
      <c r="J91" s="145"/>
      <c r="K91" s="145"/>
      <c r="L91" s="14"/>
      <c r="M91" s="155" t="s">
        <v>26</v>
      </c>
      <c r="N91" s="156"/>
      <c r="O91" s="157"/>
      <c r="P91" s="146" t="s">
        <v>36</v>
      </c>
      <c r="Q91" s="146"/>
      <c r="R91" s="146"/>
      <c r="S91" s="146"/>
      <c r="T91" s="146"/>
      <c r="U91" s="84"/>
      <c r="V91" s="26"/>
      <c r="AH91" s="9"/>
      <c r="AJ91" s="40"/>
      <c r="AP91" s="23"/>
    </row>
    <row r="92" spans="1:42" s="23" customFormat="1" ht="14.85" customHeight="1" x14ac:dyDescent="0.35">
      <c r="A92" s="8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58"/>
      <c r="N92" s="159"/>
      <c r="O92" s="160"/>
      <c r="P92" s="17" t="s">
        <v>31</v>
      </c>
      <c r="Q92" s="18" t="s">
        <v>32</v>
      </c>
      <c r="R92" s="18" t="s">
        <v>33</v>
      </c>
      <c r="S92" s="18" t="s">
        <v>34</v>
      </c>
      <c r="T92" s="18" t="s">
        <v>35</v>
      </c>
      <c r="U92" s="83"/>
      <c r="V92" s="27"/>
      <c r="W92" s="7"/>
      <c r="X92" s="7"/>
      <c r="Y92" s="7"/>
      <c r="Z92" s="7"/>
      <c r="AA92" s="7"/>
      <c r="AB92" s="7"/>
      <c r="AC92" s="22"/>
      <c r="AD92" s="7"/>
      <c r="AE92" s="7"/>
      <c r="AF92" s="7"/>
      <c r="AG92" s="7"/>
      <c r="AH92" s="7"/>
      <c r="AI92" s="8"/>
      <c r="AJ92" s="41"/>
      <c r="AK92" s="24"/>
      <c r="AL92" s="24"/>
      <c r="AN92" s="15"/>
    </row>
    <row r="93" spans="1:42" s="23" customFormat="1" ht="14.85" customHeight="1" x14ac:dyDescent="0.35">
      <c r="A93" s="82"/>
      <c r="B93" s="147" t="s">
        <v>195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9"/>
      <c r="O93" s="150"/>
      <c r="P93" s="138"/>
      <c r="Q93" s="138"/>
      <c r="R93" s="138"/>
      <c r="S93" s="138"/>
      <c r="T93" s="138"/>
      <c r="U93" s="83"/>
      <c r="V93" s="27"/>
      <c r="W93" s="87">
        <v>25</v>
      </c>
      <c r="X93" s="21">
        <f t="shared" si="63"/>
        <v>0</v>
      </c>
      <c r="Y93" s="21">
        <f t="shared" si="63"/>
        <v>0</v>
      </c>
      <c r="Z93" s="21">
        <f t="shared" si="63"/>
        <v>0</v>
      </c>
      <c r="AA93" s="21">
        <f t="shared" si="43"/>
        <v>0</v>
      </c>
      <c r="AB93" s="21">
        <f t="shared" si="43"/>
        <v>0</v>
      </c>
      <c r="AC93" s="22"/>
      <c r="AD93" s="57">
        <f t="shared" si="34"/>
        <v>0</v>
      </c>
      <c r="AE93" s="57">
        <f t="shared" si="35"/>
        <v>0</v>
      </c>
      <c r="AF93" s="57">
        <f t="shared" si="36"/>
        <v>0</v>
      </c>
      <c r="AG93" s="57">
        <f t="shared" si="37"/>
        <v>0</v>
      </c>
      <c r="AH93" s="57">
        <v>0</v>
      </c>
      <c r="AI93" s="8">
        <f>1+AI89</f>
        <v>67</v>
      </c>
      <c r="AJ93" s="68"/>
      <c r="AK93" s="58">
        <f>IF(O93=0,1,0)</f>
        <v>1</v>
      </c>
      <c r="AL93" s="58">
        <v>100</v>
      </c>
      <c r="AN93" s="15"/>
      <c r="AP93" s="41">
        <f t="shared" si="62"/>
        <v>0</v>
      </c>
    </row>
    <row r="94" spans="1:42" ht="14.85" customHeight="1" x14ac:dyDescent="0.35">
      <c r="A94" s="82"/>
      <c r="B94" s="140" t="s">
        <v>196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2"/>
      <c r="O94" s="151"/>
      <c r="P94" s="139"/>
      <c r="Q94" s="139"/>
      <c r="R94" s="139"/>
      <c r="S94" s="139"/>
      <c r="T94" s="139"/>
      <c r="U94" s="84"/>
      <c r="V94" s="26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J94" s="69"/>
      <c r="AK94" s="21"/>
      <c r="AL94" s="21"/>
      <c r="AM94" s="21"/>
      <c r="AP94" s="23"/>
    </row>
    <row r="95" spans="1:42" ht="24.95" customHeight="1" x14ac:dyDescent="0.35">
      <c r="A95" s="82"/>
      <c r="B95" s="152" t="s">
        <v>197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4"/>
      <c r="O95" s="70"/>
      <c r="P95" s="3"/>
      <c r="Q95" s="3"/>
      <c r="R95" s="3"/>
      <c r="S95" s="3"/>
      <c r="T95" s="3"/>
      <c r="U95" s="84"/>
      <c r="V95" s="26"/>
      <c r="W95" s="87">
        <v>15</v>
      </c>
      <c r="X95" s="21">
        <f t="shared" ref="X95:X96" si="64">IF(P95="x",1,0)</f>
        <v>0</v>
      </c>
      <c r="Y95" s="21">
        <f t="shared" ref="Y95:Y96" si="65">IF(Q95="x",1,0)</f>
        <v>0</v>
      </c>
      <c r="Z95" s="21">
        <f t="shared" ref="Z95:Z96" si="66">IF(R95="x",1,0)</f>
        <v>0</v>
      </c>
      <c r="AA95" s="21">
        <f t="shared" ref="AA95:AA96" si="67">IF(S95="x",1,0)</f>
        <v>0</v>
      </c>
      <c r="AB95" s="21">
        <f t="shared" ref="AB95:AB96" si="68">IF(T95="x",1,0)</f>
        <v>0</v>
      </c>
      <c r="AC95" s="22"/>
      <c r="AD95" s="57">
        <f t="shared" ref="AD95:AD96" si="69">4*(W95*X95)</f>
        <v>0</v>
      </c>
      <c r="AE95" s="57">
        <f t="shared" ref="AE95:AE96" si="70">3*(W95*Y95)</f>
        <v>0</v>
      </c>
      <c r="AF95" s="57">
        <f t="shared" ref="AF95:AF96" si="71">2*(W95*Z95)</f>
        <v>0</v>
      </c>
      <c r="AG95" s="57">
        <f t="shared" ref="AG95:AG96" si="72">+W95*AA95</f>
        <v>0</v>
      </c>
      <c r="AH95" s="57">
        <v>0</v>
      </c>
      <c r="AI95" s="8">
        <f>1+AI93</f>
        <v>68</v>
      </c>
      <c r="AJ95" s="42"/>
      <c r="AK95" s="58">
        <f>IF(O95=0,1,0)</f>
        <v>1</v>
      </c>
      <c r="AL95" s="58">
        <v>60</v>
      </c>
      <c r="AP95" s="41">
        <f t="shared" si="62"/>
        <v>0</v>
      </c>
    </row>
    <row r="96" spans="1:42" ht="27" customHeight="1" x14ac:dyDescent="0.35">
      <c r="A96" s="82"/>
      <c r="B96" s="194" t="s">
        <v>198</v>
      </c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6"/>
      <c r="O96" s="71"/>
      <c r="P96" s="3"/>
      <c r="Q96" s="3"/>
      <c r="R96" s="3"/>
      <c r="S96" s="3"/>
      <c r="T96" s="3"/>
      <c r="U96" s="84"/>
      <c r="V96" s="26"/>
      <c r="W96" s="87">
        <v>15</v>
      </c>
      <c r="X96" s="21">
        <f t="shared" si="64"/>
        <v>0</v>
      </c>
      <c r="Y96" s="21">
        <f t="shared" si="65"/>
        <v>0</v>
      </c>
      <c r="Z96" s="21">
        <f t="shared" si="66"/>
        <v>0</v>
      </c>
      <c r="AA96" s="21">
        <f t="shared" si="67"/>
        <v>0</v>
      </c>
      <c r="AB96" s="21">
        <f t="shared" si="68"/>
        <v>0</v>
      </c>
      <c r="AC96" s="22"/>
      <c r="AD96" s="57">
        <f t="shared" si="69"/>
        <v>0</v>
      </c>
      <c r="AE96" s="57">
        <f t="shared" si="70"/>
        <v>0</v>
      </c>
      <c r="AF96" s="57">
        <f t="shared" si="71"/>
        <v>0</v>
      </c>
      <c r="AG96" s="57">
        <f t="shared" si="72"/>
        <v>0</v>
      </c>
      <c r="AH96" s="57">
        <v>0</v>
      </c>
      <c r="AI96" s="8">
        <f>1+AI95</f>
        <v>69</v>
      </c>
      <c r="AJ96" s="40"/>
      <c r="AK96" s="58">
        <f>IF(O96=0,1,0)</f>
        <v>1</v>
      </c>
      <c r="AL96" s="58">
        <v>60</v>
      </c>
      <c r="AP96" s="41">
        <f t="shared" si="62"/>
        <v>0</v>
      </c>
    </row>
    <row r="97" spans="1:42" ht="14.85" customHeight="1" x14ac:dyDescent="0.35">
      <c r="A97" s="82"/>
      <c r="B97" s="194" t="s">
        <v>123</v>
      </c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6"/>
      <c r="O97" s="71"/>
      <c r="P97" s="180"/>
      <c r="Q97" s="180"/>
      <c r="R97" s="181"/>
      <c r="S97" s="182" t="s">
        <v>117</v>
      </c>
      <c r="T97" s="183"/>
      <c r="U97" s="83"/>
      <c r="V97" s="27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J97" s="69"/>
      <c r="AK97" s="21"/>
      <c r="AL97" s="21"/>
      <c r="AP97" s="41"/>
    </row>
    <row r="98" spans="1:42" ht="14.85" customHeight="1" x14ac:dyDescent="0.35">
      <c r="A98" s="82"/>
      <c r="B98" s="194" t="s">
        <v>108</v>
      </c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6"/>
      <c r="O98" s="75"/>
      <c r="P98" s="180"/>
      <c r="Q98" s="180"/>
      <c r="R98" s="181"/>
      <c r="S98" s="182" t="s">
        <v>111</v>
      </c>
      <c r="T98" s="183"/>
      <c r="U98" s="83"/>
      <c r="V98" s="27"/>
      <c r="W98" s="87">
        <v>2</v>
      </c>
      <c r="X98" s="59">
        <f>IF(O98="x",0,IF(AND(14&lt;P98,P98&lt;100),40,0))</f>
        <v>0</v>
      </c>
      <c r="Y98" s="59">
        <f>IF(O98="x",0,IF(AND(9&lt;P98,P98&lt;15),30,0))</f>
        <v>0</v>
      </c>
      <c r="Z98" s="59">
        <f>IF(O98="x",0,IF(AND(4&lt;P98,P98&lt;10),20,0))</f>
        <v>0</v>
      </c>
      <c r="AA98" s="59">
        <f>IF(O98="x",0,IF(AND(1&lt;P98,P98&lt;5),10,0))</f>
        <v>0</v>
      </c>
      <c r="AB98" s="59">
        <f t="shared" ref="AB98" si="73">IF(AND(20&lt;P98,P98&lt;100),0,0)</f>
        <v>0</v>
      </c>
      <c r="AC98" s="21"/>
      <c r="AD98" s="57">
        <f>4*(W98*X98)</f>
        <v>0</v>
      </c>
      <c r="AE98" s="57">
        <f>3*(W98*Y98)</f>
        <v>0</v>
      </c>
      <c r="AF98" s="57">
        <f>2*(W98*Z98)</f>
        <v>0</v>
      </c>
      <c r="AG98" s="57">
        <f>+W98*AA98</f>
        <v>0</v>
      </c>
      <c r="AH98" s="57">
        <v>0</v>
      </c>
      <c r="AI98" s="8">
        <f>1+AI96</f>
        <v>70</v>
      </c>
      <c r="AJ98" s="40"/>
      <c r="AK98" s="58">
        <f t="shared" ref="AK98:AK106" si="74">IF(O98=0,1,0)</f>
        <v>1</v>
      </c>
      <c r="AL98" s="58">
        <v>320</v>
      </c>
      <c r="AP98" s="41">
        <f t="shared" si="62"/>
        <v>0</v>
      </c>
    </row>
    <row r="99" spans="1:42" ht="14.85" customHeight="1" x14ac:dyDescent="0.35">
      <c r="A99" s="82"/>
      <c r="B99" s="152" t="s">
        <v>109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4"/>
      <c r="O99" s="75"/>
      <c r="P99" s="1"/>
      <c r="Q99" s="61" t="s">
        <v>57</v>
      </c>
      <c r="R99" s="62"/>
      <c r="S99" s="1"/>
      <c r="T99" s="61" t="s">
        <v>58</v>
      </c>
      <c r="U99" s="83"/>
      <c r="V99" s="27"/>
      <c r="W99" s="87">
        <v>20</v>
      </c>
      <c r="X99" s="21">
        <f t="shared" ref="X99:AB106" si="75">IF(P99="x",1,0)</f>
        <v>0</v>
      </c>
      <c r="Y99" s="21">
        <f t="shared" si="75"/>
        <v>0</v>
      </c>
      <c r="Z99" s="21">
        <f t="shared" si="75"/>
        <v>0</v>
      </c>
      <c r="AA99" s="21">
        <f t="shared" si="75"/>
        <v>0</v>
      </c>
      <c r="AB99" s="21">
        <f t="shared" si="75"/>
        <v>0</v>
      </c>
      <c r="AC99" s="22"/>
      <c r="AD99" s="57">
        <f t="shared" ref="AD99:AD106" si="76">4*(W99*X99)</f>
        <v>0</v>
      </c>
      <c r="AE99" s="57">
        <f t="shared" ref="AE99:AE106" si="77">3*(W99*Y99)</f>
        <v>0</v>
      </c>
      <c r="AF99" s="57">
        <f t="shared" ref="AF99:AF106" si="78">2*(W99*Z99)</f>
        <v>0</v>
      </c>
      <c r="AG99" s="80">
        <v>0</v>
      </c>
      <c r="AH99" s="80">
        <v>0</v>
      </c>
      <c r="AI99" s="8">
        <f>1+AI98</f>
        <v>71</v>
      </c>
      <c r="AJ99" s="40"/>
      <c r="AK99" s="58">
        <f t="shared" si="74"/>
        <v>1</v>
      </c>
      <c r="AL99" s="58">
        <v>80</v>
      </c>
      <c r="AP99" s="41">
        <f t="shared" si="62"/>
        <v>0</v>
      </c>
    </row>
    <row r="100" spans="1:42" ht="14.85" customHeight="1" x14ac:dyDescent="0.35">
      <c r="A100" s="82"/>
      <c r="B100" s="194" t="s">
        <v>110</v>
      </c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6"/>
      <c r="O100" s="75"/>
      <c r="P100" s="1"/>
      <c r="Q100" s="61" t="s">
        <v>57</v>
      </c>
      <c r="R100" s="62"/>
      <c r="S100" s="1"/>
      <c r="T100" s="61" t="s">
        <v>58</v>
      </c>
      <c r="U100" s="83"/>
      <c r="V100" s="27"/>
      <c r="W100" s="87">
        <v>20</v>
      </c>
      <c r="X100" s="21">
        <f t="shared" si="75"/>
        <v>0</v>
      </c>
      <c r="Y100" s="21">
        <f t="shared" si="75"/>
        <v>0</v>
      </c>
      <c r="Z100" s="21">
        <f t="shared" si="75"/>
        <v>0</v>
      </c>
      <c r="AA100" s="21">
        <f t="shared" si="75"/>
        <v>0</v>
      </c>
      <c r="AB100" s="21">
        <f t="shared" si="75"/>
        <v>0</v>
      </c>
      <c r="AC100" s="22"/>
      <c r="AD100" s="57">
        <f t="shared" si="76"/>
        <v>0</v>
      </c>
      <c r="AE100" s="57">
        <f t="shared" si="77"/>
        <v>0</v>
      </c>
      <c r="AF100" s="57">
        <f t="shared" si="78"/>
        <v>0</v>
      </c>
      <c r="AG100" s="80">
        <v>0</v>
      </c>
      <c r="AH100" s="80">
        <v>0</v>
      </c>
      <c r="AI100" s="8">
        <f t="shared" ref="AI100:AI106" si="79">1+AI99</f>
        <v>72</v>
      </c>
      <c r="AJ100" s="40"/>
      <c r="AK100" s="58">
        <f t="shared" si="74"/>
        <v>1</v>
      </c>
      <c r="AL100" s="58">
        <v>80</v>
      </c>
      <c r="AP100" s="41">
        <f t="shared" si="62"/>
        <v>0</v>
      </c>
    </row>
    <row r="101" spans="1:42" ht="14.85" customHeight="1" x14ac:dyDescent="0.35">
      <c r="A101" s="82"/>
      <c r="B101" s="152" t="s">
        <v>113</v>
      </c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4"/>
      <c r="O101" s="75"/>
      <c r="P101" s="1"/>
      <c r="Q101" s="61" t="s">
        <v>57</v>
      </c>
      <c r="R101" s="62"/>
      <c r="S101" s="1"/>
      <c r="T101" s="61" t="s">
        <v>58</v>
      </c>
      <c r="U101" s="83"/>
      <c r="V101" s="27"/>
      <c r="W101" s="87">
        <v>20</v>
      </c>
      <c r="X101" s="21">
        <f t="shared" si="75"/>
        <v>0</v>
      </c>
      <c r="Y101" s="21">
        <f t="shared" si="75"/>
        <v>0</v>
      </c>
      <c r="Z101" s="21">
        <f t="shared" si="75"/>
        <v>0</v>
      </c>
      <c r="AA101" s="21">
        <f t="shared" si="75"/>
        <v>0</v>
      </c>
      <c r="AB101" s="21">
        <f t="shared" si="75"/>
        <v>0</v>
      </c>
      <c r="AC101" s="22"/>
      <c r="AD101" s="57">
        <f t="shared" si="76"/>
        <v>0</v>
      </c>
      <c r="AE101" s="57">
        <f t="shared" si="77"/>
        <v>0</v>
      </c>
      <c r="AF101" s="57">
        <f t="shared" si="78"/>
        <v>0</v>
      </c>
      <c r="AG101" s="80">
        <v>0</v>
      </c>
      <c r="AH101" s="80">
        <v>0</v>
      </c>
      <c r="AI101" s="8">
        <f t="shared" si="79"/>
        <v>73</v>
      </c>
      <c r="AJ101" s="40"/>
      <c r="AK101" s="58">
        <f t="shared" si="74"/>
        <v>1</v>
      </c>
      <c r="AL101" s="58">
        <v>80</v>
      </c>
      <c r="AP101" s="41">
        <f t="shared" si="62"/>
        <v>0</v>
      </c>
    </row>
    <row r="102" spans="1:42" ht="14.85" customHeight="1" x14ac:dyDescent="0.35">
      <c r="A102" s="82"/>
      <c r="B102" s="152" t="s">
        <v>114</v>
      </c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4"/>
      <c r="O102" s="75"/>
      <c r="P102" s="1"/>
      <c r="Q102" s="61" t="s">
        <v>57</v>
      </c>
      <c r="R102" s="62"/>
      <c r="S102" s="1"/>
      <c r="T102" s="61" t="s">
        <v>58</v>
      </c>
      <c r="U102" s="83"/>
      <c r="V102" s="27"/>
      <c r="W102" s="87">
        <v>15</v>
      </c>
      <c r="X102" s="21">
        <f t="shared" si="75"/>
        <v>0</v>
      </c>
      <c r="Y102" s="21">
        <f t="shared" si="75"/>
        <v>0</v>
      </c>
      <c r="Z102" s="21">
        <f t="shared" si="75"/>
        <v>0</v>
      </c>
      <c r="AA102" s="21">
        <f t="shared" si="75"/>
        <v>0</v>
      </c>
      <c r="AB102" s="21">
        <f t="shared" si="75"/>
        <v>0</v>
      </c>
      <c r="AC102" s="22"/>
      <c r="AD102" s="57">
        <f t="shared" si="76"/>
        <v>0</v>
      </c>
      <c r="AE102" s="57">
        <f t="shared" si="77"/>
        <v>0</v>
      </c>
      <c r="AF102" s="57">
        <f t="shared" si="78"/>
        <v>0</v>
      </c>
      <c r="AG102" s="80">
        <v>0</v>
      </c>
      <c r="AH102" s="80">
        <v>0</v>
      </c>
      <c r="AI102" s="8">
        <f t="shared" si="79"/>
        <v>74</v>
      </c>
      <c r="AJ102" s="40"/>
      <c r="AK102" s="58">
        <f t="shared" si="74"/>
        <v>1</v>
      </c>
      <c r="AL102" s="58">
        <v>60</v>
      </c>
      <c r="AP102" s="41">
        <f t="shared" si="62"/>
        <v>0</v>
      </c>
    </row>
    <row r="103" spans="1:42" ht="14.85" customHeight="1" x14ac:dyDescent="0.35">
      <c r="A103" s="82"/>
      <c r="B103" s="152" t="s">
        <v>115</v>
      </c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4"/>
      <c r="O103" s="75"/>
      <c r="P103" s="1"/>
      <c r="Q103" s="61" t="s">
        <v>57</v>
      </c>
      <c r="R103" s="62"/>
      <c r="S103" s="1"/>
      <c r="T103" s="61" t="s">
        <v>58</v>
      </c>
      <c r="U103" s="83"/>
      <c r="V103" s="27"/>
      <c r="W103" s="87">
        <v>10</v>
      </c>
      <c r="X103" s="21">
        <f t="shared" si="75"/>
        <v>0</v>
      </c>
      <c r="Y103" s="21">
        <f t="shared" si="75"/>
        <v>0</v>
      </c>
      <c r="Z103" s="21">
        <f t="shared" si="75"/>
        <v>0</v>
      </c>
      <c r="AA103" s="21">
        <f t="shared" si="75"/>
        <v>0</v>
      </c>
      <c r="AB103" s="21">
        <f t="shared" si="75"/>
        <v>0</v>
      </c>
      <c r="AC103" s="22"/>
      <c r="AD103" s="57">
        <f t="shared" si="76"/>
        <v>0</v>
      </c>
      <c r="AE103" s="57">
        <f t="shared" si="77"/>
        <v>0</v>
      </c>
      <c r="AF103" s="57">
        <f t="shared" si="78"/>
        <v>0</v>
      </c>
      <c r="AG103" s="80">
        <v>0</v>
      </c>
      <c r="AH103" s="80">
        <v>0</v>
      </c>
      <c r="AI103" s="8">
        <f t="shared" si="79"/>
        <v>75</v>
      </c>
      <c r="AJ103" s="40"/>
      <c r="AK103" s="58">
        <f t="shared" si="74"/>
        <v>1</v>
      </c>
      <c r="AL103" s="58">
        <v>40</v>
      </c>
      <c r="AP103" s="41">
        <f t="shared" si="62"/>
        <v>0</v>
      </c>
    </row>
    <row r="104" spans="1:42" ht="21.95" customHeight="1" x14ac:dyDescent="0.35">
      <c r="A104" s="82"/>
      <c r="B104" s="152" t="s">
        <v>116</v>
      </c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4"/>
      <c r="O104" s="75"/>
      <c r="P104" s="1"/>
      <c r="Q104" s="61" t="s">
        <v>57</v>
      </c>
      <c r="R104" s="62"/>
      <c r="S104" s="1"/>
      <c r="T104" s="61" t="s">
        <v>58</v>
      </c>
      <c r="U104" s="83"/>
      <c r="V104" s="27"/>
      <c r="W104" s="87">
        <v>10</v>
      </c>
      <c r="X104" s="21">
        <f t="shared" si="75"/>
        <v>0</v>
      </c>
      <c r="Y104" s="21">
        <f t="shared" si="75"/>
        <v>0</v>
      </c>
      <c r="Z104" s="21">
        <f t="shared" si="75"/>
        <v>0</v>
      </c>
      <c r="AA104" s="21">
        <f t="shared" si="75"/>
        <v>0</v>
      </c>
      <c r="AB104" s="21">
        <f t="shared" si="75"/>
        <v>0</v>
      </c>
      <c r="AC104" s="22"/>
      <c r="AD104" s="57">
        <f t="shared" si="76"/>
        <v>0</v>
      </c>
      <c r="AE104" s="57">
        <f t="shared" si="77"/>
        <v>0</v>
      </c>
      <c r="AF104" s="57">
        <f t="shared" si="78"/>
        <v>0</v>
      </c>
      <c r="AG104" s="80">
        <v>0</v>
      </c>
      <c r="AH104" s="80">
        <v>0</v>
      </c>
      <c r="AI104" s="8">
        <f t="shared" si="79"/>
        <v>76</v>
      </c>
      <c r="AJ104" s="40"/>
      <c r="AK104" s="58">
        <f t="shared" si="74"/>
        <v>1</v>
      </c>
      <c r="AL104" s="58">
        <v>40</v>
      </c>
      <c r="AP104" s="41">
        <f t="shared" si="62"/>
        <v>0</v>
      </c>
    </row>
    <row r="105" spans="1:42" ht="14.85" customHeight="1" x14ac:dyDescent="0.35">
      <c r="A105" s="82"/>
      <c r="B105" s="152" t="s">
        <v>147</v>
      </c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4"/>
      <c r="O105" s="75"/>
      <c r="P105" s="1"/>
      <c r="Q105" s="61" t="s">
        <v>57</v>
      </c>
      <c r="R105" s="62"/>
      <c r="S105" s="1"/>
      <c r="T105" s="61" t="s">
        <v>58</v>
      </c>
      <c r="U105" s="83"/>
      <c r="V105" s="27"/>
      <c r="W105" s="87">
        <v>20</v>
      </c>
      <c r="X105" s="21">
        <f t="shared" si="75"/>
        <v>0</v>
      </c>
      <c r="Y105" s="21">
        <f t="shared" si="75"/>
        <v>0</v>
      </c>
      <c r="Z105" s="21">
        <f t="shared" si="75"/>
        <v>0</v>
      </c>
      <c r="AA105" s="21">
        <f t="shared" si="75"/>
        <v>0</v>
      </c>
      <c r="AB105" s="21">
        <f t="shared" si="75"/>
        <v>0</v>
      </c>
      <c r="AC105" s="22"/>
      <c r="AD105" s="57">
        <f t="shared" si="76"/>
        <v>0</v>
      </c>
      <c r="AE105" s="57">
        <f t="shared" si="77"/>
        <v>0</v>
      </c>
      <c r="AF105" s="57">
        <f t="shared" si="78"/>
        <v>0</v>
      </c>
      <c r="AG105" s="80">
        <v>0</v>
      </c>
      <c r="AH105" s="80">
        <v>0</v>
      </c>
      <c r="AI105" s="8">
        <f t="shared" si="79"/>
        <v>77</v>
      </c>
      <c r="AJ105" s="40"/>
      <c r="AK105" s="58">
        <f t="shared" si="74"/>
        <v>1</v>
      </c>
      <c r="AL105" s="58">
        <v>80</v>
      </c>
      <c r="AP105" s="41">
        <f t="shared" si="62"/>
        <v>0</v>
      </c>
    </row>
    <row r="106" spans="1:42" ht="14.85" customHeight="1" x14ac:dyDescent="0.35">
      <c r="A106" s="82"/>
      <c r="B106" s="152" t="s">
        <v>121</v>
      </c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4"/>
      <c r="O106" s="75"/>
      <c r="P106" s="1"/>
      <c r="Q106" s="61" t="s">
        <v>57</v>
      </c>
      <c r="R106" s="62"/>
      <c r="S106" s="1"/>
      <c r="T106" s="61" t="s">
        <v>58</v>
      </c>
      <c r="U106" s="83"/>
      <c r="V106" s="27"/>
      <c r="W106" s="87">
        <v>15</v>
      </c>
      <c r="X106" s="21">
        <f t="shared" si="75"/>
        <v>0</v>
      </c>
      <c r="Y106" s="21">
        <f t="shared" si="75"/>
        <v>0</v>
      </c>
      <c r="Z106" s="21">
        <f t="shared" si="75"/>
        <v>0</v>
      </c>
      <c r="AA106" s="21">
        <f t="shared" si="75"/>
        <v>0</v>
      </c>
      <c r="AB106" s="21">
        <f t="shared" si="75"/>
        <v>0</v>
      </c>
      <c r="AC106" s="22"/>
      <c r="AD106" s="57">
        <f t="shared" si="76"/>
        <v>0</v>
      </c>
      <c r="AE106" s="57">
        <f t="shared" si="77"/>
        <v>0</v>
      </c>
      <c r="AF106" s="57">
        <f t="shared" si="78"/>
        <v>0</v>
      </c>
      <c r="AG106" s="80">
        <v>0</v>
      </c>
      <c r="AH106" s="80">
        <v>0</v>
      </c>
      <c r="AI106" s="8">
        <f t="shared" si="79"/>
        <v>78</v>
      </c>
      <c r="AJ106" s="40"/>
      <c r="AK106" s="58">
        <f t="shared" si="74"/>
        <v>1</v>
      </c>
      <c r="AL106" s="58">
        <v>60</v>
      </c>
      <c r="AP106" s="41">
        <f t="shared" si="62"/>
        <v>0</v>
      </c>
    </row>
    <row r="107" spans="1:42" ht="14.85" customHeight="1" x14ac:dyDescent="0.35">
      <c r="A107" s="82"/>
      <c r="O107" s="66"/>
      <c r="P107" s="67"/>
      <c r="U107" s="83"/>
      <c r="V107" s="27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J107" s="42">
        <f>SUM(AD93:AH107)</f>
        <v>0</v>
      </c>
      <c r="AK107" s="9"/>
      <c r="AL107" s="9"/>
      <c r="AM107" s="9">
        <f>SUM(AL93:AL106)</f>
        <v>1060</v>
      </c>
      <c r="AP107" s="41">
        <f t="shared" si="62"/>
        <v>0</v>
      </c>
    </row>
    <row r="108" spans="1:42" ht="20.25" x14ac:dyDescent="0.35">
      <c r="A108" s="82"/>
      <c r="B108" s="170" t="s">
        <v>49</v>
      </c>
      <c r="C108" s="170"/>
      <c r="D108" s="170"/>
      <c r="E108" s="170"/>
      <c r="F108" s="170"/>
      <c r="G108" s="170"/>
      <c r="H108" s="170"/>
      <c r="I108" s="170"/>
      <c r="J108" s="14"/>
      <c r="K108" s="14"/>
      <c r="L108" s="14"/>
      <c r="M108" s="155" t="s">
        <v>26</v>
      </c>
      <c r="N108" s="156"/>
      <c r="O108" s="157"/>
      <c r="P108" s="146" t="s">
        <v>36</v>
      </c>
      <c r="Q108" s="146"/>
      <c r="R108" s="146"/>
      <c r="S108" s="146"/>
      <c r="T108" s="146"/>
      <c r="U108" s="84"/>
      <c r="V108" s="26"/>
      <c r="AC108" s="22"/>
      <c r="AH108" s="9"/>
      <c r="AJ108" s="40"/>
      <c r="AP108" s="41">
        <f t="shared" si="62"/>
        <v>0</v>
      </c>
    </row>
    <row r="109" spans="1:42" s="23" customFormat="1" ht="14.85" customHeight="1" x14ac:dyDescent="0.35">
      <c r="A109" s="8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58"/>
      <c r="N109" s="159"/>
      <c r="O109" s="160"/>
      <c r="P109" s="17" t="s">
        <v>31</v>
      </c>
      <c r="Q109" s="18" t="s">
        <v>32</v>
      </c>
      <c r="R109" s="18" t="s">
        <v>33</v>
      </c>
      <c r="S109" s="18" t="s">
        <v>34</v>
      </c>
      <c r="T109" s="18" t="s">
        <v>35</v>
      </c>
      <c r="U109" s="83"/>
      <c r="V109" s="27"/>
      <c r="W109" s="7"/>
      <c r="X109" s="7"/>
      <c r="Y109" s="7"/>
      <c r="Z109" s="7"/>
      <c r="AA109" s="7"/>
      <c r="AB109" s="7"/>
      <c r="AC109" s="22"/>
      <c r="AD109" s="7"/>
      <c r="AE109" s="7"/>
      <c r="AF109" s="7"/>
      <c r="AG109" s="7"/>
      <c r="AH109" s="7"/>
      <c r="AI109" s="8"/>
      <c r="AJ109" s="41"/>
      <c r="AK109" s="24"/>
      <c r="AL109" s="24"/>
      <c r="AN109" s="15"/>
      <c r="AP109" s="41">
        <f t="shared" si="62"/>
        <v>0</v>
      </c>
    </row>
    <row r="110" spans="1:42" s="23" customFormat="1" ht="14.85" customHeight="1" x14ac:dyDescent="0.35">
      <c r="A110" s="82"/>
      <c r="B110" s="173" t="s">
        <v>200</v>
      </c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5"/>
      <c r="O110" s="64"/>
      <c r="P110" s="36"/>
      <c r="Q110" s="3"/>
      <c r="R110" s="3"/>
      <c r="S110" s="3"/>
      <c r="T110" s="3"/>
      <c r="U110" s="83"/>
      <c r="V110" s="27"/>
      <c r="W110" s="88">
        <v>60</v>
      </c>
      <c r="X110" s="21">
        <f t="shared" ref="X110:Z116" si="80">IF(P110="x",1,0)</f>
        <v>0</v>
      </c>
      <c r="Y110" s="21">
        <f t="shared" si="80"/>
        <v>0</v>
      </c>
      <c r="Z110" s="21">
        <f t="shared" si="80"/>
        <v>0</v>
      </c>
      <c r="AA110" s="21">
        <f t="shared" ref="AA110:AB116" si="81">IF(S110="x",1,0)</f>
        <v>0</v>
      </c>
      <c r="AB110" s="21">
        <f t="shared" si="81"/>
        <v>0</v>
      </c>
      <c r="AC110" s="22"/>
      <c r="AD110" s="57">
        <f t="shared" ref="AD110:AD116" si="82">4*(W110*X110)</f>
        <v>0</v>
      </c>
      <c r="AE110" s="57">
        <f t="shared" ref="AE110:AE116" si="83">3*(W110*Y110)</f>
        <v>0</v>
      </c>
      <c r="AF110" s="57">
        <f t="shared" ref="AF110:AF116" si="84">2*(W110*Z110)</f>
        <v>0</v>
      </c>
      <c r="AG110" s="57">
        <f t="shared" ref="AG110:AG116" si="85">+W110*AA110</f>
        <v>0</v>
      </c>
      <c r="AH110" s="57">
        <v>0</v>
      </c>
      <c r="AI110" s="8">
        <f>1+AI106</f>
        <v>79</v>
      </c>
      <c r="AJ110" s="41"/>
      <c r="AK110" s="58">
        <f t="shared" ref="AK110:AK116" si="86">IF(O110=0,1,0)</f>
        <v>1</v>
      </c>
      <c r="AL110" s="58">
        <v>240</v>
      </c>
      <c r="AN110" s="15"/>
      <c r="AP110" s="41">
        <f t="shared" si="62"/>
        <v>0</v>
      </c>
    </row>
    <row r="111" spans="1:42" s="23" customFormat="1" ht="14.85" customHeight="1" x14ac:dyDescent="0.35">
      <c r="A111" s="82"/>
      <c r="B111" s="173" t="s">
        <v>41</v>
      </c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5"/>
      <c r="O111" s="64"/>
      <c r="P111" s="36"/>
      <c r="Q111" s="3"/>
      <c r="R111" s="3"/>
      <c r="S111" s="3"/>
      <c r="T111" s="3"/>
      <c r="U111" s="83"/>
      <c r="V111" s="27"/>
      <c r="W111" s="88">
        <v>60</v>
      </c>
      <c r="X111" s="21">
        <f t="shared" si="80"/>
        <v>0</v>
      </c>
      <c r="Y111" s="21">
        <f t="shared" si="80"/>
        <v>0</v>
      </c>
      <c r="Z111" s="21">
        <f t="shared" si="80"/>
        <v>0</v>
      </c>
      <c r="AA111" s="21">
        <f t="shared" si="81"/>
        <v>0</v>
      </c>
      <c r="AB111" s="21">
        <f t="shared" si="81"/>
        <v>0</v>
      </c>
      <c r="AC111" s="22"/>
      <c r="AD111" s="57">
        <f t="shared" si="82"/>
        <v>0</v>
      </c>
      <c r="AE111" s="57">
        <f t="shared" si="83"/>
        <v>0</v>
      </c>
      <c r="AF111" s="57">
        <f t="shared" si="84"/>
        <v>0</v>
      </c>
      <c r="AG111" s="57">
        <f t="shared" si="85"/>
        <v>0</v>
      </c>
      <c r="AH111" s="57">
        <v>0</v>
      </c>
      <c r="AI111" s="8">
        <f>1+AI110</f>
        <v>80</v>
      </c>
      <c r="AJ111" s="41"/>
      <c r="AK111" s="58">
        <f t="shared" si="86"/>
        <v>1</v>
      </c>
      <c r="AL111" s="58">
        <v>240</v>
      </c>
      <c r="AN111" s="15"/>
      <c r="AP111" s="41">
        <f t="shared" si="62"/>
        <v>0</v>
      </c>
    </row>
    <row r="112" spans="1:42" s="23" customFormat="1" ht="14.85" customHeight="1" x14ac:dyDescent="0.35">
      <c r="A112" s="82"/>
      <c r="B112" s="173" t="s">
        <v>42</v>
      </c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5"/>
      <c r="O112" s="72"/>
      <c r="P112" s="36"/>
      <c r="Q112" s="3"/>
      <c r="R112" s="3"/>
      <c r="S112" s="3"/>
      <c r="T112" s="3"/>
      <c r="U112" s="83"/>
      <c r="V112" s="27"/>
      <c r="W112" s="88">
        <v>60</v>
      </c>
      <c r="X112" s="21">
        <f t="shared" ref="X112" si="87">IF(P112="x",1,0)</f>
        <v>0</v>
      </c>
      <c r="Y112" s="21">
        <f t="shared" ref="Y112" si="88">IF(Q112="x",1,0)</f>
        <v>0</v>
      </c>
      <c r="Z112" s="21">
        <f t="shared" ref="Z112" si="89">IF(R112="x",1,0)</f>
        <v>0</v>
      </c>
      <c r="AA112" s="21">
        <f t="shared" ref="AA112" si="90">IF(S112="x",1,0)</f>
        <v>0</v>
      </c>
      <c r="AB112" s="21">
        <f t="shared" ref="AB112" si="91">IF(T112="x",1,0)</f>
        <v>0</v>
      </c>
      <c r="AC112" s="22"/>
      <c r="AD112" s="57">
        <f t="shared" ref="AD112" si="92">4*(W112*X112)</f>
        <v>0</v>
      </c>
      <c r="AE112" s="57">
        <f t="shared" ref="AE112" si="93">3*(W112*Y112)</f>
        <v>0</v>
      </c>
      <c r="AF112" s="57">
        <f t="shared" ref="AF112" si="94">2*(W112*Z112)</f>
        <v>0</v>
      </c>
      <c r="AG112" s="57">
        <f t="shared" ref="AG112" si="95">+W112*AA112</f>
        <v>0</v>
      </c>
      <c r="AH112" s="57">
        <v>0</v>
      </c>
      <c r="AI112" s="8">
        <f t="shared" ref="AI112:AI116" si="96">1+AI111</f>
        <v>81</v>
      </c>
      <c r="AJ112" s="41"/>
      <c r="AK112" s="58">
        <f t="shared" si="86"/>
        <v>1</v>
      </c>
      <c r="AL112" s="58">
        <v>240</v>
      </c>
      <c r="AN112" s="15"/>
      <c r="AP112" s="41">
        <f t="shared" si="62"/>
        <v>0</v>
      </c>
    </row>
    <row r="113" spans="1:42" s="23" customFormat="1" ht="14.85" customHeight="1" x14ac:dyDescent="0.35">
      <c r="A113" s="82"/>
      <c r="B113" s="173" t="s">
        <v>40</v>
      </c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5"/>
      <c r="O113" s="64"/>
      <c r="P113" s="36"/>
      <c r="Q113" s="3"/>
      <c r="R113" s="3"/>
      <c r="S113" s="3"/>
      <c r="T113" s="3"/>
      <c r="U113" s="83"/>
      <c r="V113" s="27"/>
      <c r="W113" s="88">
        <v>60</v>
      </c>
      <c r="X113" s="21">
        <f t="shared" si="80"/>
        <v>0</v>
      </c>
      <c r="Y113" s="21">
        <f t="shared" si="80"/>
        <v>0</v>
      </c>
      <c r="Z113" s="21">
        <f t="shared" si="80"/>
        <v>0</v>
      </c>
      <c r="AA113" s="21">
        <f t="shared" si="81"/>
        <v>0</v>
      </c>
      <c r="AB113" s="21">
        <f t="shared" si="81"/>
        <v>0</v>
      </c>
      <c r="AC113" s="22"/>
      <c r="AD113" s="57">
        <f t="shared" si="82"/>
        <v>0</v>
      </c>
      <c r="AE113" s="57">
        <f t="shared" si="83"/>
        <v>0</v>
      </c>
      <c r="AF113" s="57">
        <f t="shared" si="84"/>
        <v>0</v>
      </c>
      <c r="AG113" s="57">
        <f t="shared" si="85"/>
        <v>0</v>
      </c>
      <c r="AH113" s="57">
        <v>0</v>
      </c>
      <c r="AI113" s="8">
        <f t="shared" si="96"/>
        <v>82</v>
      </c>
      <c r="AJ113" s="41"/>
      <c r="AK113" s="58">
        <f t="shared" si="86"/>
        <v>1</v>
      </c>
      <c r="AL113" s="58">
        <v>240</v>
      </c>
      <c r="AN113" s="15"/>
      <c r="AP113" s="41">
        <f t="shared" si="62"/>
        <v>0</v>
      </c>
    </row>
    <row r="114" spans="1:42" s="23" customFormat="1" ht="14.85" customHeight="1" x14ac:dyDescent="0.35">
      <c r="A114" s="82"/>
      <c r="B114" s="173" t="s">
        <v>39</v>
      </c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5"/>
      <c r="O114" s="64"/>
      <c r="P114" s="36"/>
      <c r="Q114" s="3"/>
      <c r="R114" s="3"/>
      <c r="S114" s="3"/>
      <c r="T114" s="3"/>
      <c r="U114" s="82"/>
      <c r="V114" s="19"/>
      <c r="W114" s="88">
        <v>60</v>
      </c>
      <c r="X114" s="21">
        <f t="shared" si="80"/>
        <v>0</v>
      </c>
      <c r="Y114" s="21">
        <f t="shared" si="80"/>
        <v>0</v>
      </c>
      <c r="Z114" s="21">
        <f t="shared" si="80"/>
        <v>0</v>
      </c>
      <c r="AA114" s="21">
        <f t="shared" si="81"/>
        <v>0</v>
      </c>
      <c r="AB114" s="21">
        <f t="shared" si="81"/>
        <v>0</v>
      </c>
      <c r="AC114" s="22"/>
      <c r="AD114" s="57">
        <f t="shared" si="82"/>
        <v>0</v>
      </c>
      <c r="AE114" s="57">
        <f t="shared" si="83"/>
        <v>0</v>
      </c>
      <c r="AF114" s="57">
        <f t="shared" si="84"/>
        <v>0</v>
      </c>
      <c r="AG114" s="57">
        <f t="shared" si="85"/>
        <v>0</v>
      </c>
      <c r="AH114" s="57">
        <v>0</v>
      </c>
      <c r="AI114" s="8">
        <f t="shared" si="96"/>
        <v>83</v>
      </c>
      <c r="AJ114" s="41"/>
      <c r="AK114" s="58">
        <f t="shared" si="86"/>
        <v>1</v>
      </c>
      <c r="AL114" s="58">
        <v>240</v>
      </c>
      <c r="AN114" s="15"/>
      <c r="AP114" s="41">
        <f t="shared" si="62"/>
        <v>0</v>
      </c>
    </row>
    <row r="115" spans="1:42" s="23" customFormat="1" ht="14.85" customHeight="1" x14ac:dyDescent="0.35">
      <c r="A115" s="82"/>
      <c r="B115" s="173" t="s">
        <v>43</v>
      </c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5"/>
      <c r="O115" s="64"/>
      <c r="P115" s="36"/>
      <c r="Q115" s="3"/>
      <c r="R115" s="3"/>
      <c r="S115" s="3"/>
      <c r="T115" s="3"/>
      <c r="U115" s="83"/>
      <c r="V115" s="27"/>
      <c r="W115" s="88">
        <v>60</v>
      </c>
      <c r="X115" s="21">
        <f t="shared" si="80"/>
        <v>0</v>
      </c>
      <c r="Y115" s="21">
        <f t="shared" si="80"/>
        <v>0</v>
      </c>
      <c r="Z115" s="21">
        <f t="shared" si="80"/>
        <v>0</v>
      </c>
      <c r="AA115" s="21">
        <f t="shared" si="81"/>
        <v>0</v>
      </c>
      <c r="AB115" s="21">
        <f t="shared" si="81"/>
        <v>0</v>
      </c>
      <c r="AC115" s="22"/>
      <c r="AD115" s="57">
        <f t="shared" si="82"/>
        <v>0</v>
      </c>
      <c r="AE115" s="57">
        <f t="shared" si="83"/>
        <v>0</v>
      </c>
      <c r="AF115" s="57">
        <f t="shared" si="84"/>
        <v>0</v>
      </c>
      <c r="AG115" s="57">
        <f t="shared" si="85"/>
        <v>0</v>
      </c>
      <c r="AH115" s="57">
        <v>0</v>
      </c>
      <c r="AI115" s="8">
        <f t="shared" si="96"/>
        <v>84</v>
      </c>
      <c r="AJ115" s="41"/>
      <c r="AK115" s="58">
        <f t="shared" si="86"/>
        <v>1</v>
      </c>
      <c r="AL115" s="58">
        <v>240</v>
      </c>
      <c r="AN115" s="15"/>
      <c r="AP115" s="41">
        <f t="shared" si="62"/>
        <v>0</v>
      </c>
    </row>
    <row r="116" spans="1:42" s="23" customFormat="1" ht="14.85" customHeight="1" x14ac:dyDescent="0.35">
      <c r="A116" s="82"/>
      <c r="B116" s="173" t="s">
        <v>4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5"/>
      <c r="O116" s="75"/>
      <c r="P116" s="36"/>
      <c r="Q116" s="3"/>
      <c r="R116" s="3"/>
      <c r="S116" s="3"/>
      <c r="T116" s="3"/>
      <c r="U116" s="83"/>
      <c r="V116" s="27"/>
      <c r="W116" s="88">
        <v>60</v>
      </c>
      <c r="X116" s="21">
        <f t="shared" si="80"/>
        <v>0</v>
      </c>
      <c r="Y116" s="21">
        <f t="shared" si="80"/>
        <v>0</v>
      </c>
      <c r="Z116" s="21">
        <f t="shared" si="80"/>
        <v>0</v>
      </c>
      <c r="AA116" s="21">
        <f t="shared" si="81"/>
        <v>0</v>
      </c>
      <c r="AB116" s="21">
        <f t="shared" si="81"/>
        <v>0</v>
      </c>
      <c r="AC116" s="22"/>
      <c r="AD116" s="57">
        <f t="shared" si="82"/>
        <v>0</v>
      </c>
      <c r="AE116" s="57">
        <f t="shared" si="83"/>
        <v>0</v>
      </c>
      <c r="AF116" s="57">
        <f t="shared" si="84"/>
        <v>0</v>
      </c>
      <c r="AG116" s="57">
        <f t="shared" si="85"/>
        <v>0</v>
      </c>
      <c r="AH116" s="57">
        <v>0</v>
      </c>
      <c r="AI116" s="8">
        <f t="shared" si="96"/>
        <v>85</v>
      </c>
      <c r="AJ116" s="41"/>
      <c r="AK116" s="58">
        <f t="shared" si="86"/>
        <v>1</v>
      </c>
      <c r="AL116" s="58">
        <v>240</v>
      </c>
      <c r="AN116" s="15"/>
      <c r="AP116" s="41">
        <f t="shared" si="62"/>
        <v>0</v>
      </c>
    </row>
    <row r="117" spans="1:42" ht="14.1" customHeight="1" x14ac:dyDescent="0.35">
      <c r="A117" s="82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28"/>
      <c r="P117" s="29"/>
      <c r="Q117" s="14"/>
      <c r="R117" s="14"/>
      <c r="S117" s="14"/>
      <c r="T117" s="14"/>
      <c r="U117" s="84"/>
      <c r="V117" s="26"/>
      <c r="AC117" s="22"/>
      <c r="AH117" s="9"/>
      <c r="AJ117" s="42">
        <f>SUM(AD110:AH116)</f>
        <v>0</v>
      </c>
      <c r="AM117" s="9">
        <f>SUM(AL110:AL116)</f>
        <v>1680</v>
      </c>
      <c r="AP117" s="23"/>
    </row>
    <row r="118" spans="1:42" ht="20.25" x14ac:dyDescent="0.35">
      <c r="A118" s="82"/>
      <c r="B118" s="170" t="s">
        <v>55</v>
      </c>
      <c r="C118" s="170"/>
      <c r="D118" s="170"/>
      <c r="E118" s="170"/>
      <c r="F118" s="170"/>
      <c r="G118" s="170"/>
      <c r="H118" s="170"/>
      <c r="I118" s="170"/>
      <c r="J118" s="14"/>
      <c r="K118" s="14"/>
      <c r="L118" s="14"/>
      <c r="M118" s="155" t="s">
        <v>26</v>
      </c>
      <c r="N118" s="156"/>
      <c r="O118" s="157"/>
      <c r="P118" s="146" t="s">
        <v>36</v>
      </c>
      <c r="Q118" s="146"/>
      <c r="R118" s="146"/>
      <c r="S118" s="146"/>
      <c r="T118" s="146"/>
      <c r="U118" s="84"/>
      <c r="V118" s="26"/>
      <c r="AH118" s="9"/>
      <c r="AJ118" s="40"/>
      <c r="AP118" s="23"/>
    </row>
    <row r="119" spans="1:42" s="23" customFormat="1" ht="14.85" customHeight="1" x14ac:dyDescent="0.35">
      <c r="A119" s="8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58"/>
      <c r="N119" s="159"/>
      <c r="O119" s="160"/>
      <c r="P119" s="17" t="s">
        <v>31</v>
      </c>
      <c r="Q119" s="18" t="s">
        <v>32</v>
      </c>
      <c r="R119" s="18" t="s">
        <v>33</v>
      </c>
      <c r="S119" s="18" t="s">
        <v>34</v>
      </c>
      <c r="T119" s="18"/>
      <c r="U119" s="83"/>
      <c r="V119" s="27"/>
      <c r="W119" s="7"/>
      <c r="X119" s="7"/>
      <c r="Y119" s="7"/>
      <c r="Z119" s="7"/>
      <c r="AA119" s="7"/>
      <c r="AB119" s="7"/>
      <c r="AC119" s="22"/>
      <c r="AD119" s="7"/>
      <c r="AE119" s="7"/>
      <c r="AF119" s="7"/>
      <c r="AG119" s="7"/>
      <c r="AH119" s="7"/>
      <c r="AI119" s="8"/>
      <c r="AJ119" s="41"/>
      <c r="AK119" s="24"/>
      <c r="AL119" s="24"/>
      <c r="AN119" s="15"/>
    </row>
    <row r="120" spans="1:42" s="23" customFormat="1" ht="15" x14ac:dyDescent="0.35">
      <c r="A120" s="82"/>
      <c r="B120" s="152" t="s">
        <v>118</v>
      </c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4"/>
      <c r="O120" s="75"/>
      <c r="P120" s="36"/>
      <c r="Q120" s="3"/>
      <c r="R120" s="3"/>
      <c r="S120" s="3"/>
      <c r="T120" s="3"/>
      <c r="U120" s="83"/>
      <c r="V120" s="27"/>
      <c r="W120" s="88">
        <v>60</v>
      </c>
      <c r="X120" s="21">
        <f t="shared" ref="X120:Z124" si="97">IF(P120="x",1,0)</f>
        <v>0</v>
      </c>
      <c r="Y120" s="21">
        <f t="shared" si="97"/>
        <v>0</v>
      </c>
      <c r="Z120" s="21">
        <f t="shared" si="97"/>
        <v>0</v>
      </c>
      <c r="AA120" s="21">
        <f t="shared" ref="AA120:AB124" si="98">IF(S120="x",1,0)</f>
        <v>0</v>
      </c>
      <c r="AB120" s="21">
        <f t="shared" si="98"/>
        <v>0</v>
      </c>
      <c r="AC120" s="22"/>
      <c r="AD120" s="57">
        <f>4*(W120*X120)</f>
        <v>0</v>
      </c>
      <c r="AE120" s="57">
        <f>3*(W120*Y120)</f>
        <v>0</v>
      </c>
      <c r="AF120" s="57">
        <f>2*(W120*Z120)</f>
        <v>0</v>
      </c>
      <c r="AG120" s="57">
        <f>+W120*AA120</f>
        <v>0</v>
      </c>
      <c r="AH120" s="57">
        <v>0</v>
      </c>
      <c r="AI120" s="8">
        <f>1+AI116</f>
        <v>86</v>
      </c>
      <c r="AJ120" s="41"/>
      <c r="AK120" s="58">
        <f>IF(O120=0,1,0)</f>
        <v>1</v>
      </c>
      <c r="AL120" s="58">
        <v>240</v>
      </c>
      <c r="AN120" s="15"/>
      <c r="AP120" s="41">
        <f t="shared" si="62"/>
        <v>0</v>
      </c>
    </row>
    <row r="121" spans="1:42" s="23" customFormat="1" ht="14.85" customHeight="1" x14ac:dyDescent="0.35">
      <c r="A121" s="82"/>
      <c r="B121" s="173" t="s">
        <v>200</v>
      </c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5"/>
      <c r="O121" s="75"/>
      <c r="P121" s="36"/>
      <c r="Q121" s="3"/>
      <c r="R121" s="3"/>
      <c r="S121" s="3"/>
      <c r="T121" s="3"/>
      <c r="U121" s="83"/>
      <c r="V121" s="27"/>
      <c r="W121" s="88">
        <v>30</v>
      </c>
      <c r="X121" s="21">
        <f t="shared" ref="X121" si="99">IF(P121="x",1,0)</f>
        <v>0</v>
      </c>
      <c r="Y121" s="21">
        <f t="shared" ref="Y121" si="100">IF(Q121="x",1,0)</f>
        <v>0</v>
      </c>
      <c r="Z121" s="21">
        <f t="shared" ref="Z121" si="101">IF(R121="x",1,0)</f>
        <v>0</v>
      </c>
      <c r="AA121" s="21">
        <f t="shared" ref="AA121" si="102">IF(S121="x",1,0)</f>
        <v>0</v>
      </c>
      <c r="AB121" s="21">
        <f t="shared" ref="AB121" si="103">IF(T121="x",1,0)</f>
        <v>0</v>
      </c>
      <c r="AC121" s="22"/>
      <c r="AD121" s="57">
        <f>4*(W121*X121)</f>
        <v>0</v>
      </c>
      <c r="AE121" s="57">
        <f>3*(W121*Y121)</f>
        <v>0</v>
      </c>
      <c r="AF121" s="57">
        <f>2*(W121*Z121)</f>
        <v>0</v>
      </c>
      <c r="AG121" s="57">
        <f>+W121*AA121</f>
        <v>0</v>
      </c>
      <c r="AH121" s="57">
        <v>0</v>
      </c>
      <c r="AI121" s="8">
        <f>1+AI120</f>
        <v>87</v>
      </c>
      <c r="AJ121" s="41"/>
      <c r="AK121" s="58">
        <f>IF(O121=0,1,0)</f>
        <v>1</v>
      </c>
      <c r="AL121" s="58">
        <v>120</v>
      </c>
      <c r="AN121" s="15"/>
      <c r="AP121" s="41">
        <f t="shared" si="62"/>
        <v>0</v>
      </c>
    </row>
    <row r="122" spans="1:42" s="23" customFormat="1" ht="14.85" customHeight="1" x14ac:dyDescent="0.35">
      <c r="A122" s="82"/>
      <c r="B122" s="173" t="s">
        <v>56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5"/>
      <c r="O122" s="75"/>
      <c r="P122" s="36"/>
      <c r="Q122" s="3"/>
      <c r="R122" s="3"/>
      <c r="S122" s="3"/>
      <c r="T122" s="3"/>
      <c r="U122" s="82"/>
      <c r="V122" s="19"/>
      <c r="W122" s="88">
        <v>30</v>
      </c>
      <c r="X122" s="21">
        <f t="shared" si="97"/>
        <v>0</v>
      </c>
      <c r="Y122" s="21">
        <f t="shared" si="97"/>
        <v>0</v>
      </c>
      <c r="Z122" s="21">
        <f t="shared" si="97"/>
        <v>0</v>
      </c>
      <c r="AA122" s="21">
        <f t="shared" si="98"/>
        <v>0</v>
      </c>
      <c r="AB122" s="21">
        <f t="shared" si="98"/>
        <v>0</v>
      </c>
      <c r="AC122" s="22"/>
      <c r="AD122" s="57">
        <f>4*(W122*X122)</f>
        <v>0</v>
      </c>
      <c r="AE122" s="57">
        <f>3*(W122*Y122)</f>
        <v>0</v>
      </c>
      <c r="AF122" s="57">
        <f>2*(W122*Z122)</f>
        <v>0</v>
      </c>
      <c r="AG122" s="57">
        <f>+W122*AA122</f>
        <v>0</v>
      </c>
      <c r="AH122" s="57">
        <v>0</v>
      </c>
      <c r="AI122" s="8">
        <f t="shared" ref="AI122:AI124" si="104">1+AI121</f>
        <v>88</v>
      </c>
      <c r="AJ122" s="41"/>
      <c r="AK122" s="58">
        <f>IF(O122=0,1,0)</f>
        <v>1</v>
      </c>
      <c r="AL122" s="58">
        <v>120</v>
      </c>
      <c r="AN122" s="15"/>
      <c r="AP122" s="41">
        <f t="shared" si="62"/>
        <v>0</v>
      </c>
    </row>
    <row r="123" spans="1:42" s="23" customFormat="1" ht="14.85" customHeight="1" x14ac:dyDescent="0.35">
      <c r="A123" s="82"/>
      <c r="B123" s="173" t="s">
        <v>40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5"/>
      <c r="O123" s="75"/>
      <c r="P123" s="36"/>
      <c r="Q123" s="3"/>
      <c r="R123" s="3"/>
      <c r="S123" s="3"/>
      <c r="T123" s="3"/>
      <c r="U123" s="83"/>
      <c r="V123" s="27"/>
      <c r="W123" s="88">
        <v>30</v>
      </c>
      <c r="X123" s="21">
        <f t="shared" si="97"/>
        <v>0</v>
      </c>
      <c r="Y123" s="21">
        <f t="shared" si="97"/>
        <v>0</v>
      </c>
      <c r="Z123" s="21">
        <f t="shared" si="97"/>
        <v>0</v>
      </c>
      <c r="AA123" s="21">
        <f t="shared" si="98"/>
        <v>0</v>
      </c>
      <c r="AB123" s="21">
        <f t="shared" si="98"/>
        <v>0</v>
      </c>
      <c r="AC123" s="22"/>
      <c r="AD123" s="57">
        <f>4*(W123*X123)</f>
        <v>0</v>
      </c>
      <c r="AE123" s="57">
        <f>3*(W123*Y123)</f>
        <v>0</v>
      </c>
      <c r="AF123" s="57">
        <f>2*(W123*Z123)</f>
        <v>0</v>
      </c>
      <c r="AG123" s="57">
        <f>+W123*AA123</f>
        <v>0</v>
      </c>
      <c r="AH123" s="57">
        <v>0</v>
      </c>
      <c r="AI123" s="8">
        <f t="shared" si="104"/>
        <v>89</v>
      </c>
      <c r="AJ123" s="41"/>
      <c r="AK123" s="58">
        <f>IF(O123=0,1,0)</f>
        <v>1</v>
      </c>
      <c r="AL123" s="58">
        <v>120</v>
      </c>
      <c r="AN123" s="15"/>
      <c r="AP123" s="41">
        <f t="shared" si="62"/>
        <v>0</v>
      </c>
    </row>
    <row r="124" spans="1:42" s="23" customFormat="1" ht="14.85" customHeight="1" x14ac:dyDescent="0.35">
      <c r="A124" s="82"/>
      <c r="B124" s="173" t="s">
        <v>39</v>
      </c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5"/>
      <c r="O124" s="75"/>
      <c r="P124" s="36"/>
      <c r="Q124" s="3"/>
      <c r="R124" s="3"/>
      <c r="S124" s="3"/>
      <c r="T124" s="3"/>
      <c r="U124" s="82"/>
      <c r="V124" s="19"/>
      <c r="W124" s="88">
        <v>30</v>
      </c>
      <c r="X124" s="21">
        <f t="shared" si="97"/>
        <v>0</v>
      </c>
      <c r="Y124" s="21">
        <f t="shared" si="97"/>
        <v>0</v>
      </c>
      <c r="Z124" s="21">
        <f t="shared" si="97"/>
        <v>0</v>
      </c>
      <c r="AA124" s="21">
        <f t="shared" si="98"/>
        <v>0</v>
      </c>
      <c r="AB124" s="21">
        <f t="shared" si="98"/>
        <v>0</v>
      </c>
      <c r="AC124" s="22"/>
      <c r="AD124" s="57">
        <f>4*(W124*X124)</f>
        <v>0</v>
      </c>
      <c r="AE124" s="57">
        <f>3*(W124*Y124)</f>
        <v>0</v>
      </c>
      <c r="AF124" s="57">
        <f>2*(W124*Z124)</f>
        <v>0</v>
      </c>
      <c r="AG124" s="57">
        <f>+W124*AA124</f>
        <v>0</v>
      </c>
      <c r="AH124" s="57">
        <v>0</v>
      </c>
      <c r="AI124" s="8">
        <f t="shared" si="104"/>
        <v>90</v>
      </c>
      <c r="AJ124" s="41"/>
      <c r="AK124" s="58">
        <f>IF(O124=0,1,0)</f>
        <v>1</v>
      </c>
      <c r="AL124" s="58">
        <v>120</v>
      </c>
      <c r="AN124" s="15"/>
      <c r="AP124" s="41">
        <f t="shared" si="62"/>
        <v>0</v>
      </c>
    </row>
    <row r="125" spans="1:42" ht="14.85" customHeight="1" x14ac:dyDescent="0.35">
      <c r="A125" s="82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8"/>
      <c r="P125" s="29"/>
      <c r="Q125" s="14"/>
      <c r="R125" s="14"/>
      <c r="S125" s="14"/>
      <c r="T125" s="14"/>
      <c r="U125" s="84"/>
      <c r="V125" s="26"/>
      <c r="AC125" s="22"/>
      <c r="AH125" s="9"/>
      <c r="AJ125" s="42">
        <f>SUM(AD120:AH124)</f>
        <v>0</v>
      </c>
      <c r="AM125" s="9">
        <f>SUM(AL120:AL124)</f>
        <v>720</v>
      </c>
      <c r="AP125" s="23"/>
    </row>
    <row r="126" spans="1:42" ht="14.85" customHeight="1" x14ac:dyDescent="0.35">
      <c r="A126" s="82"/>
      <c r="B126" s="170" t="s">
        <v>8</v>
      </c>
      <c r="C126" s="170"/>
      <c r="D126" s="170"/>
      <c r="E126" s="170"/>
      <c r="F126" s="170"/>
      <c r="G126" s="170"/>
      <c r="H126" s="170"/>
      <c r="I126" s="170"/>
      <c r="J126" s="14"/>
      <c r="K126" s="14"/>
      <c r="L126" s="14"/>
      <c r="M126" s="155" t="s">
        <v>26</v>
      </c>
      <c r="N126" s="156"/>
      <c r="O126" s="157"/>
      <c r="P126" s="146" t="s">
        <v>36</v>
      </c>
      <c r="Q126" s="146"/>
      <c r="R126" s="146"/>
      <c r="S126" s="146"/>
      <c r="T126" s="146"/>
      <c r="U126" s="84"/>
      <c r="V126" s="26"/>
      <c r="AC126" s="22"/>
      <c r="AJ126" s="40"/>
      <c r="AP126" s="23"/>
    </row>
    <row r="127" spans="1:42" s="23" customFormat="1" ht="14.85" customHeight="1" x14ac:dyDescent="0.35">
      <c r="A127" s="8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58"/>
      <c r="N127" s="159"/>
      <c r="O127" s="160"/>
      <c r="P127" s="17" t="s">
        <v>31</v>
      </c>
      <c r="Q127" s="18" t="s">
        <v>32</v>
      </c>
      <c r="R127" s="18" t="s">
        <v>33</v>
      </c>
      <c r="S127" s="18" t="s">
        <v>34</v>
      </c>
      <c r="T127" s="18" t="s">
        <v>35</v>
      </c>
      <c r="U127" s="83"/>
      <c r="V127" s="27"/>
      <c r="W127" s="7"/>
      <c r="X127" s="7"/>
      <c r="Y127" s="7"/>
      <c r="Z127" s="7"/>
      <c r="AA127" s="7"/>
      <c r="AB127" s="7"/>
      <c r="AC127" s="22"/>
      <c r="AD127" s="7"/>
      <c r="AE127" s="7"/>
      <c r="AF127" s="7"/>
      <c r="AG127" s="7"/>
      <c r="AH127" s="7"/>
      <c r="AI127" s="8"/>
      <c r="AJ127" s="41"/>
      <c r="AK127" s="24"/>
      <c r="AL127" s="24"/>
      <c r="AN127" s="15"/>
    </row>
    <row r="128" spans="1:42" s="23" customFormat="1" ht="14.85" customHeight="1" x14ac:dyDescent="0.35">
      <c r="A128" s="82"/>
      <c r="B128" s="173" t="s">
        <v>61</v>
      </c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5"/>
      <c r="O128" s="64"/>
      <c r="P128" s="36"/>
      <c r="Q128" s="73" t="s">
        <v>57</v>
      </c>
      <c r="R128" s="62"/>
      <c r="S128" s="36"/>
      <c r="T128" s="73" t="s">
        <v>58</v>
      </c>
      <c r="U128" s="82"/>
      <c r="V128" s="19"/>
      <c r="W128" s="87">
        <v>40</v>
      </c>
      <c r="X128" s="21">
        <f>IF(P128="x",1,0)</f>
        <v>0</v>
      </c>
      <c r="Y128" s="21">
        <f t="shared" ref="Y128:Y132" si="105">IF(Q128="x",1,0)</f>
        <v>0</v>
      </c>
      <c r="Z128" s="21">
        <f>IF(R128="x",1,0)</f>
        <v>0</v>
      </c>
      <c r="AA128" s="21">
        <f t="shared" ref="AA128:AB132" si="106">IF(S128="x",1,0)</f>
        <v>0</v>
      </c>
      <c r="AB128" s="21">
        <f t="shared" si="106"/>
        <v>0</v>
      </c>
      <c r="AC128" s="22"/>
      <c r="AD128" s="57">
        <f>4*(W128*X128)</f>
        <v>0</v>
      </c>
      <c r="AE128" s="57">
        <f>3*(W128*Y128)</f>
        <v>0</v>
      </c>
      <c r="AF128" s="57">
        <f>2*(W128*Z128)</f>
        <v>0</v>
      </c>
      <c r="AG128" s="57">
        <v>0</v>
      </c>
      <c r="AH128" s="57">
        <v>0</v>
      </c>
      <c r="AI128" s="8">
        <f>1+AI124</f>
        <v>91</v>
      </c>
      <c r="AJ128" s="41"/>
      <c r="AK128" s="58">
        <f>IF(O128=0,1,0)</f>
        <v>1</v>
      </c>
      <c r="AL128" s="58">
        <v>160</v>
      </c>
      <c r="AN128" s="15"/>
      <c r="AP128" s="41">
        <f t="shared" si="62"/>
        <v>0</v>
      </c>
    </row>
    <row r="129" spans="1:42" s="23" customFormat="1" ht="14.85" customHeight="1" x14ac:dyDescent="0.35">
      <c r="A129" s="82"/>
      <c r="B129" s="173" t="s">
        <v>201</v>
      </c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5"/>
      <c r="O129" s="64"/>
      <c r="P129" s="36"/>
      <c r="Q129" s="73" t="s">
        <v>57</v>
      </c>
      <c r="R129" s="62"/>
      <c r="S129" s="36"/>
      <c r="T129" s="73" t="s">
        <v>58</v>
      </c>
      <c r="U129" s="82"/>
      <c r="V129" s="19"/>
      <c r="W129" s="87">
        <v>40</v>
      </c>
      <c r="X129" s="21">
        <f>IF(P129="x",1,0)</f>
        <v>0</v>
      </c>
      <c r="Y129" s="21">
        <f t="shared" ref="Y129" si="107">IF(Q129="x",1,0)</f>
        <v>0</v>
      </c>
      <c r="Z129" s="21">
        <f>IF(R129="x",1,0)</f>
        <v>0</v>
      </c>
      <c r="AA129" s="21">
        <f t="shared" ref="AA129" si="108">IF(S129="x",1,0)</f>
        <v>0</v>
      </c>
      <c r="AB129" s="21">
        <f t="shared" ref="AB129" si="109">IF(T129="x",1,0)</f>
        <v>0</v>
      </c>
      <c r="AC129" s="22"/>
      <c r="AD129" s="57">
        <f>4*(W129*X129)</f>
        <v>0</v>
      </c>
      <c r="AE129" s="57">
        <f>3*(W129*Y129)</f>
        <v>0</v>
      </c>
      <c r="AF129" s="57">
        <f>2*(W129*Z129)</f>
        <v>0</v>
      </c>
      <c r="AG129" s="57">
        <v>0</v>
      </c>
      <c r="AH129" s="57">
        <v>0</v>
      </c>
      <c r="AI129" s="8">
        <f>1+AI128</f>
        <v>92</v>
      </c>
      <c r="AJ129" s="41"/>
      <c r="AK129" s="58">
        <f>IF(O129=0,1,0)</f>
        <v>1</v>
      </c>
      <c r="AL129" s="58">
        <v>160</v>
      </c>
      <c r="AN129" s="15"/>
      <c r="AP129" s="41">
        <f t="shared" ref="AP129" si="110">MAX(AD129,AE129,AF129,AG129,AH129)</f>
        <v>0</v>
      </c>
    </row>
    <row r="130" spans="1:42" s="23" customFormat="1" ht="14.85" customHeight="1" x14ac:dyDescent="0.35">
      <c r="A130" s="82"/>
      <c r="B130" s="173" t="s">
        <v>10</v>
      </c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5"/>
      <c r="O130" s="64"/>
      <c r="P130" s="36"/>
      <c r="Q130" s="3"/>
      <c r="R130" s="3"/>
      <c r="S130" s="3"/>
      <c r="T130" s="3"/>
      <c r="U130" s="82"/>
      <c r="V130" s="19"/>
      <c r="W130" s="87">
        <v>60</v>
      </c>
      <c r="X130" s="21">
        <f>IF(P130="x",1,0)</f>
        <v>0</v>
      </c>
      <c r="Y130" s="21">
        <f t="shared" si="105"/>
        <v>0</v>
      </c>
      <c r="Z130" s="21">
        <f>IF(R130="x",1,0)</f>
        <v>0</v>
      </c>
      <c r="AA130" s="21">
        <f t="shared" si="106"/>
        <v>0</v>
      </c>
      <c r="AB130" s="21">
        <f t="shared" si="106"/>
        <v>0</v>
      </c>
      <c r="AC130" s="22"/>
      <c r="AD130" s="57">
        <f>4*(W130*X130)</f>
        <v>0</v>
      </c>
      <c r="AE130" s="57">
        <f>3*(W130*Y130)</f>
        <v>0</v>
      </c>
      <c r="AF130" s="57">
        <f>2*(W130*Z130)</f>
        <v>0</v>
      </c>
      <c r="AG130" s="57">
        <v>0</v>
      </c>
      <c r="AH130" s="57">
        <v>0</v>
      </c>
      <c r="AI130" s="8">
        <f t="shared" ref="AI130:AI132" si="111">1+AI129</f>
        <v>93</v>
      </c>
      <c r="AJ130" s="41"/>
      <c r="AK130" s="58">
        <f>IF(O130=0,1,0)</f>
        <v>1</v>
      </c>
      <c r="AL130" s="58">
        <v>240</v>
      </c>
      <c r="AN130" s="15"/>
      <c r="AP130" s="41">
        <f t="shared" si="62"/>
        <v>0</v>
      </c>
    </row>
    <row r="131" spans="1:42" s="23" customFormat="1" ht="14.85" customHeight="1" x14ac:dyDescent="0.35">
      <c r="A131" s="82"/>
      <c r="B131" s="173" t="s">
        <v>62</v>
      </c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5"/>
      <c r="O131" s="64"/>
      <c r="P131" s="36"/>
      <c r="Q131" s="3"/>
      <c r="R131" s="3"/>
      <c r="S131" s="3"/>
      <c r="T131" s="3"/>
      <c r="U131" s="82"/>
      <c r="V131" s="19"/>
      <c r="W131" s="87">
        <v>50</v>
      </c>
      <c r="X131" s="21">
        <f>IF(P131="x",1,0)</f>
        <v>0</v>
      </c>
      <c r="Y131" s="21">
        <f t="shared" si="105"/>
        <v>0</v>
      </c>
      <c r="Z131" s="21">
        <f>IF(R131="x",1,0)</f>
        <v>0</v>
      </c>
      <c r="AA131" s="21">
        <f t="shared" si="106"/>
        <v>0</v>
      </c>
      <c r="AB131" s="21">
        <f t="shared" si="106"/>
        <v>0</v>
      </c>
      <c r="AC131" s="22"/>
      <c r="AD131" s="57">
        <f>4*(W131*X131)</f>
        <v>0</v>
      </c>
      <c r="AE131" s="57">
        <f>3*(W131*Y131)</f>
        <v>0</v>
      </c>
      <c r="AF131" s="57">
        <f>2*(W131*Z131)</f>
        <v>0</v>
      </c>
      <c r="AG131" s="57">
        <f>+W131*AA131</f>
        <v>0</v>
      </c>
      <c r="AH131" s="57">
        <v>0</v>
      </c>
      <c r="AI131" s="8">
        <f t="shared" si="111"/>
        <v>94</v>
      </c>
      <c r="AJ131" s="41"/>
      <c r="AK131" s="58">
        <f>IF(O131=0,1,0)</f>
        <v>1</v>
      </c>
      <c r="AL131" s="58">
        <v>200</v>
      </c>
      <c r="AN131" s="15"/>
      <c r="AP131" s="41">
        <f t="shared" si="62"/>
        <v>0</v>
      </c>
    </row>
    <row r="132" spans="1:42" s="23" customFormat="1" ht="14.85" customHeight="1" x14ac:dyDescent="0.35">
      <c r="A132" s="82"/>
      <c r="B132" s="173" t="s">
        <v>7</v>
      </c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5"/>
      <c r="O132" s="64"/>
      <c r="P132" s="36"/>
      <c r="Q132" s="3"/>
      <c r="R132" s="3"/>
      <c r="S132" s="3"/>
      <c r="T132" s="3"/>
      <c r="U132" s="82"/>
      <c r="V132" s="19"/>
      <c r="W132" s="87">
        <v>30</v>
      </c>
      <c r="X132" s="21">
        <f>IF(P132="x",1,0)</f>
        <v>0</v>
      </c>
      <c r="Y132" s="21">
        <f t="shared" si="105"/>
        <v>0</v>
      </c>
      <c r="Z132" s="21">
        <f>IF(R132="x",1,0)</f>
        <v>0</v>
      </c>
      <c r="AA132" s="21">
        <f t="shared" si="106"/>
        <v>0</v>
      </c>
      <c r="AB132" s="21">
        <f t="shared" si="106"/>
        <v>0</v>
      </c>
      <c r="AC132" s="22"/>
      <c r="AD132" s="57">
        <f>4*(W132*X132)</f>
        <v>0</v>
      </c>
      <c r="AE132" s="57">
        <f>3*(W132*Y132)</f>
        <v>0</v>
      </c>
      <c r="AF132" s="57">
        <f>2*(W132*Z132)</f>
        <v>0</v>
      </c>
      <c r="AG132" s="57">
        <f>+W132*AA132</f>
        <v>0</v>
      </c>
      <c r="AH132" s="57">
        <v>0</v>
      </c>
      <c r="AI132" s="8">
        <f t="shared" si="111"/>
        <v>95</v>
      </c>
      <c r="AJ132" s="41"/>
      <c r="AK132" s="58">
        <f>IF(O132=0,1,0)</f>
        <v>1</v>
      </c>
      <c r="AL132" s="58">
        <v>120</v>
      </c>
      <c r="AN132" s="15"/>
      <c r="AP132" s="41">
        <f t="shared" si="62"/>
        <v>0</v>
      </c>
    </row>
    <row r="133" spans="1:42" ht="14.85" customHeight="1" x14ac:dyDescent="0.35">
      <c r="A133" s="82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28"/>
      <c r="P133" s="29"/>
      <c r="Q133" s="14"/>
      <c r="R133" s="14"/>
      <c r="S133" s="14"/>
      <c r="T133" s="14"/>
      <c r="U133" s="84"/>
      <c r="V133" s="26"/>
      <c r="AC133" s="22"/>
      <c r="AH133" s="9"/>
      <c r="AJ133" s="42">
        <f>SUM(AD128:AH132)</f>
        <v>0</v>
      </c>
      <c r="AM133" s="9">
        <f>SUM(AL128:AL132)</f>
        <v>880</v>
      </c>
      <c r="AP133" s="23"/>
    </row>
    <row r="134" spans="1:42" ht="14.85" hidden="1" customHeight="1" x14ac:dyDescent="0.35">
      <c r="A134" s="82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28"/>
      <c r="P134" s="30"/>
      <c r="Q134" s="31"/>
      <c r="R134" s="31"/>
      <c r="S134" s="31"/>
      <c r="T134" s="31"/>
      <c r="U134" s="81"/>
      <c r="W134" s="37"/>
      <c r="X134" s="37"/>
      <c r="Y134" s="37"/>
      <c r="Z134" s="37"/>
      <c r="AA134" s="37"/>
      <c r="AB134" s="37"/>
      <c r="AC134" s="22"/>
      <c r="AD134" s="37"/>
      <c r="AE134" s="37"/>
      <c r="AF134" s="37"/>
      <c r="AG134" s="37"/>
      <c r="AH134" s="9"/>
      <c r="AJ134" s="43"/>
    </row>
    <row r="135" spans="1:42" ht="14.85" hidden="1" customHeight="1" x14ac:dyDescent="0.35">
      <c r="A135" s="82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32"/>
      <c r="Q135" s="25"/>
      <c r="T135" s="25"/>
      <c r="U135" s="84"/>
      <c r="V135" s="26"/>
      <c r="W135" s="37"/>
      <c r="X135" s="9"/>
      <c r="Y135" s="37"/>
      <c r="Z135" s="37"/>
      <c r="AA135" s="37"/>
      <c r="AB135" s="37"/>
      <c r="AC135" s="22"/>
      <c r="AD135" s="37"/>
      <c r="AE135" s="37"/>
      <c r="AF135" s="37"/>
      <c r="AG135" s="37"/>
      <c r="AH135" s="9"/>
      <c r="AJ135" s="40"/>
      <c r="AK135" s="33">
        <f>SUM(AK12:AK133)</f>
        <v>95</v>
      </c>
      <c r="AL135" s="35"/>
    </row>
    <row r="136" spans="1:42" ht="20.65" hidden="1" x14ac:dyDescent="0.35">
      <c r="A136" s="82"/>
      <c r="B136" s="200" t="s">
        <v>138</v>
      </c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2"/>
      <c r="S136" s="198">
        <f>SUMIF(AK12:AK132,"=1",(AP12:AP132))*100/SUMIF(AK12:AK132,"=1",(AL12:AL132))</f>
        <v>10.026236881559221</v>
      </c>
      <c r="T136" s="199"/>
      <c r="U136" s="81"/>
      <c r="W136" s="34"/>
      <c r="X136" s="37"/>
      <c r="Y136" s="37"/>
      <c r="AC136" s="22"/>
      <c r="AH136" s="9"/>
      <c r="AJ136" s="42">
        <f>SUM(AJ24:AJ133)</f>
        <v>1070</v>
      </c>
      <c r="AL136" s="7">
        <f>SUMIF(AK12:AK132,"=1",AL12:AL132)</f>
        <v>10672</v>
      </c>
      <c r="AM136" s="9">
        <f>SUM(AM12:AM133)</f>
        <v>10672</v>
      </c>
    </row>
    <row r="137" spans="1:42" ht="14.85" hidden="1" customHeight="1" x14ac:dyDescent="0.35">
      <c r="A137" s="81"/>
      <c r="U137" s="81"/>
      <c r="X137" s="37"/>
      <c r="Y137" s="39"/>
      <c r="AA137" s="203"/>
      <c r="AB137" s="203"/>
      <c r="AC137" s="22"/>
      <c r="AF137" s="9"/>
      <c r="AH137" s="9"/>
      <c r="AJ137" s="40"/>
    </row>
    <row r="138" spans="1:42" ht="14.85" customHeight="1" x14ac:dyDescent="0.3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5"/>
      <c r="P138" s="86"/>
      <c r="Q138" s="81"/>
      <c r="R138" s="81"/>
      <c r="S138" s="81"/>
      <c r="T138" s="81"/>
      <c r="U138" s="81"/>
      <c r="X138" s="37"/>
      <c r="Y138" s="37"/>
      <c r="AC138" s="22"/>
      <c r="AJ138" s="40"/>
    </row>
    <row r="139" spans="1:42" ht="14.85" hidden="1" customHeight="1" x14ac:dyDescent="0.35">
      <c r="AA139" s="197"/>
      <c r="AB139" s="197"/>
    </row>
    <row r="140" spans="1:42" ht="14.85" hidden="1" customHeight="1" x14ac:dyDescent="0.35">
      <c r="AA140" s="197"/>
      <c r="AB140" s="197"/>
    </row>
    <row r="141" spans="1:42" ht="14.85" hidden="1" customHeight="1" x14ac:dyDescent="0.35">
      <c r="AA141" s="197"/>
      <c r="AB141" s="197"/>
    </row>
    <row r="142" spans="1:42" ht="14.85" hidden="1" customHeight="1" x14ac:dyDescent="0.35"/>
    <row r="143" spans="1:42" ht="14.85" hidden="1" customHeight="1" x14ac:dyDescent="0.35">
      <c r="AA143" s="197"/>
      <c r="AB143" s="197"/>
    </row>
    <row r="144" spans="1:42" ht="14.85" hidden="1" customHeight="1" x14ac:dyDescent="0.35"/>
    <row r="145" spans="1:40" ht="14.85" hidden="1" customHeight="1" x14ac:dyDescent="0.35">
      <c r="AA145" s="197"/>
      <c r="AB145" s="197"/>
    </row>
    <row r="146" spans="1:40" ht="14.85" hidden="1" customHeight="1" x14ac:dyDescent="0.35">
      <c r="E146" s="74"/>
    </row>
    <row r="147" spans="1:40" ht="14.85" hidden="1" customHeight="1" x14ac:dyDescent="0.35">
      <c r="A147" s="9"/>
      <c r="O147" s="9"/>
      <c r="P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K147" s="9"/>
      <c r="AL147" s="9"/>
      <c r="AN147" s="9"/>
    </row>
    <row r="148" spans="1:40" ht="14.85" hidden="1" customHeight="1" x14ac:dyDescent="0.35">
      <c r="A148" s="9"/>
      <c r="O148" s="9"/>
      <c r="P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K148" s="9"/>
      <c r="AL148" s="9"/>
      <c r="AN148" s="9"/>
    </row>
    <row r="149" spans="1:40" ht="14.85" hidden="1" customHeight="1" x14ac:dyDescent="0.35">
      <c r="A149" s="9"/>
      <c r="O149" s="9"/>
      <c r="P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K149" s="9"/>
      <c r="AL149" s="9"/>
      <c r="AN149" s="9"/>
    </row>
    <row r="150" spans="1:40" ht="14.85" hidden="1" customHeight="1" x14ac:dyDescent="0.35">
      <c r="A150" s="9"/>
      <c r="O150" s="9"/>
      <c r="P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K150" s="9"/>
      <c r="AL150" s="9"/>
      <c r="AN150" s="9"/>
    </row>
    <row r="151" spans="1:40" ht="14.85" hidden="1" customHeight="1" x14ac:dyDescent="0.35">
      <c r="A151" s="9"/>
      <c r="O151" s="9"/>
      <c r="P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K151" s="9"/>
      <c r="AL151" s="9"/>
      <c r="AN151" s="9"/>
    </row>
    <row r="152" spans="1:40" ht="14.85" hidden="1" customHeight="1" x14ac:dyDescent="0.35">
      <c r="A152" s="9"/>
      <c r="O152" s="9"/>
      <c r="P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K152" s="9"/>
      <c r="AL152" s="9"/>
      <c r="AN152" s="9"/>
    </row>
    <row r="153" spans="1:40" ht="14.85" hidden="1" customHeight="1" x14ac:dyDescent="0.35">
      <c r="A153" s="9"/>
      <c r="O153" s="9"/>
      <c r="P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K153" s="9"/>
      <c r="AL153" s="9"/>
      <c r="AN153" s="9"/>
    </row>
    <row r="154" spans="1:40" ht="14.85" hidden="1" customHeight="1" x14ac:dyDescent="0.35">
      <c r="A154" s="9"/>
      <c r="O154" s="9"/>
      <c r="P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K154" s="9"/>
      <c r="AL154" s="9"/>
      <c r="AN154" s="9"/>
    </row>
    <row r="155" spans="1:40" ht="14.85" hidden="1" customHeight="1" x14ac:dyDescent="0.35">
      <c r="A155" s="9"/>
      <c r="O155" s="9"/>
      <c r="P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K155" s="9"/>
      <c r="AL155" s="9"/>
      <c r="AN155" s="9"/>
    </row>
    <row r="156" spans="1:40" ht="0" hidden="1" customHeight="1" x14ac:dyDescent="0.35"/>
    <row r="157" spans="1:40" ht="0" hidden="1" customHeight="1" x14ac:dyDescent="0.35"/>
    <row r="158" spans="1:40" ht="0" hidden="1" customHeight="1" x14ac:dyDescent="0.35"/>
    <row r="159" spans="1:40" ht="0" hidden="1" customHeight="1" x14ac:dyDescent="0.35"/>
    <row r="160" spans="1:40" ht="0" hidden="1" customHeight="1" x14ac:dyDescent="0.35"/>
    <row r="161" ht="0" hidden="1" customHeight="1" x14ac:dyDescent="0.35"/>
    <row r="162" ht="0" hidden="1" customHeight="1" x14ac:dyDescent="0.35"/>
    <row r="163" ht="0" hidden="1" customHeight="1" x14ac:dyDescent="0.35"/>
    <row r="164" ht="0" hidden="1" customHeight="1" x14ac:dyDescent="0.35"/>
    <row r="165" ht="0" hidden="1" customHeight="1" x14ac:dyDescent="0.35"/>
    <row r="166" ht="0" hidden="1" customHeight="1" x14ac:dyDescent="0.35"/>
    <row r="167" ht="0" hidden="1" customHeight="1" x14ac:dyDescent="0.35"/>
    <row r="168" ht="0" hidden="1" customHeight="1" x14ac:dyDescent="0.35"/>
  </sheetData>
  <sheetProtection sheet="1" objects="1" scenarios="1"/>
  <mergeCells count="161">
    <mergeCell ref="B31:N31"/>
    <mergeCell ref="B38:N38"/>
    <mergeCell ref="B61:N61"/>
    <mergeCell ref="B62:N62"/>
    <mergeCell ref="B39:N39"/>
    <mergeCell ref="AA137:AB137"/>
    <mergeCell ref="AA139:AB139"/>
    <mergeCell ref="AA141:AB141"/>
    <mergeCell ref="AA140:AB140"/>
    <mergeCell ref="B120:N120"/>
    <mergeCell ref="B122:N122"/>
    <mergeCell ref="B110:N110"/>
    <mergeCell ref="B111:N111"/>
    <mergeCell ref="B112:N112"/>
    <mergeCell ref="B113:N113"/>
    <mergeCell ref="B114:N114"/>
    <mergeCell ref="B115:N115"/>
    <mergeCell ref="B116:N116"/>
    <mergeCell ref="B118:I118"/>
    <mergeCell ref="M118:O119"/>
    <mergeCell ref="B121:N121"/>
    <mergeCell ref="P118:T118"/>
    <mergeCell ref="B108:I108"/>
    <mergeCell ref="M108:O109"/>
    <mergeCell ref="AA143:AB143"/>
    <mergeCell ref="AA145:AB145"/>
    <mergeCell ref="P126:T126"/>
    <mergeCell ref="B128:N128"/>
    <mergeCell ref="S136:T136"/>
    <mergeCell ref="B136:R136"/>
    <mergeCell ref="B123:N123"/>
    <mergeCell ref="B124:N124"/>
    <mergeCell ref="B126:I126"/>
    <mergeCell ref="M126:O127"/>
    <mergeCell ref="B130:N130"/>
    <mergeCell ref="B131:N131"/>
    <mergeCell ref="B132:N132"/>
    <mergeCell ref="B129:N129"/>
    <mergeCell ref="P108:T108"/>
    <mergeCell ref="B96:N96"/>
    <mergeCell ref="B98:N98"/>
    <mergeCell ref="B99:N99"/>
    <mergeCell ref="B100:N100"/>
    <mergeCell ref="B101:N101"/>
    <mergeCell ref="P98:R98"/>
    <mergeCell ref="S98:T98"/>
    <mergeCell ref="B104:N104"/>
    <mergeCell ref="B106:N106"/>
    <mergeCell ref="B102:N102"/>
    <mergeCell ref="B103:N103"/>
    <mergeCell ref="B105:N105"/>
    <mergeCell ref="B97:N97"/>
    <mergeCell ref="P97:R97"/>
    <mergeCell ref="S97:T97"/>
    <mergeCell ref="P57:T57"/>
    <mergeCell ref="B59:N59"/>
    <mergeCell ref="B60:N60"/>
    <mergeCell ref="B63:N63"/>
    <mergeCell ref="B64:N64"/>
    <mergeCell ref="B65:N65"/>
    <mergeCell ref="B66:N66"/>
    <mergeCell ref="B67:N67"/>
    <mergeCell ref="B68:N68"/>
    <mergeCell ref="P49:T49"/>
    <mergeCell ref="B40:N40"/>
    <mergeCell ref="B41:N41"/>
    <mergeCell ref="B42:N42"/>
    <mergeCell ref="B43:N43"/>
    <mergeCell ref="Q43:R44"/>
    <mergeCell ref="S43:T43"/>
    <mergeCell ref="B45:N45"/>
    <mergeCell ref="B46:N46"/>
    <mergeCell ref="B47:N47"/>
    <mergeCell ref="B49:I49"/>
    <mergeCell ref="M49:O50"/>
    <mergeCell ref="B37:N37"/>
    <mergeCell ref="B55:N55"/>
    <mergeCell ref="B57:I57"/>
    <mergeCell ref="M57:O58"/>
    <mergeCell ref="B79:N79"/>
    <mergeCell ref="B52:N52"/>
    <mergeCell ref="B53:N53"/>
    <mergeCell ref="B54:N54"/>
    <mergeCell ref="B51:N51"/>
    <mergeCell ref="B70:N70"/>
    <mergeCell ref="B71:N71"/>
    <mergeCell ref="B69:N69"/>
    <mergeCell ref="B72:N72"/>
    <mergeCell ref="B73:N73"/>
    <mergeCell ref="B74:N74"/>
    <mergeCell ref="B75:N75"/>
    <mergeCell ref="B76:N76"/>
    <mergeCell ref="B77:N77"/>
    <mergeCell ref="B78:N78"/>
    <mergeCell ref="B80:N80"/>
    <mergeCell ref="P25:T25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7:N27"/>
    <mergeCell ref="B28:N28"/>
    <mergeCell ref="B32:N32"/>
    <mergeCell ref="B34:I34"/>
    <mergeCell ref="M34:O35"/>
    <mergeCell ref="P34:T34"/>
    <mergeCell ref="B44:N44"/>
    <mergeCell ref="S44:T44"/>
    <mergeCell ref="P28:R28"/>
    <mergeCell ref="S28:T28"/>
    <mergeCell ref="B29:N29"/>
    <mergeCell ref="B30:N30"/>
    <mergeCell ref="B36:N36"/>
    <mergeCell ref="B10:I10"/>
    <mergeCell ref="M10:O11"/>
    <mergeCell ref="P10:T10"/>
    <mergeCell ref="B25:I25"/>
    <mergeCell ref="M25:O26"/>
    <mergeCell ref="B12:N12"/>
    <mergeCell ref="B13:N13"/>
    <mergeCell ref="B14:N14"/>
    <mergeCell ref="B7:F7"/>
    <mergeCell ref="G7:T7"/>
    <mergeCell ref="C8:E8"/>
    <mergeCell ref="F8:H8"/>
    <mergeCell ref="I8:K8"/>
    <mergeCell ref="B2:T2"/>
    <mergeCell ref="B1:T1"/>
    <mergeCell ref="B3:T3"/>
    <mergeCell ref="B5:F5"/>
    <mergeCell ref="G5:T5"/>
    <mergeCell ref="L8:O8"/>
    <mergeCell ref="B6:F6"/>
    <mergeCell ref="G6:T6"/>
    <mergeCell ref="P8:T8"/>
    <mergeCell ref="B82:N82"/>
    <mergeCell ref="B87:N87"/>
    <mergeCell ref="B88:N88"/>
    <mergeCell ref="B89:N89"/>
    <mergeCell ref="B93:N93"/>
    <mergeCell ref="O93:O94"/>
    <mergeCell ref="B81:N81"/>
    <mergeCell ref="B83:N83"/>
    <mergeCell ref="B95:N95"/>
    <mergeCell ref="M91:O92"/>
    <mergeCell ref="T93:T94"/>
    <mergeCell ref="B94:N94"/>
    <mergeCell ref="P93:P94"/>
    <mergeCell ref="Q93:Q94"/>
    <mergeCell ref="R93:R94"/>
    <mergeCell ref="S93:S94"/>
    <mergeCell ref="B84:N84"/>
    <mergeCell ref="B85:N85"/>
    <mergeCell ref="B86:N86"/>
    <mergeCell ref="B91:K91"/>
    <mergeCell ref="P91:T91"/>
  </mergeCells>
  <phoneticPr fontId="27" type="noConversion"/>
  <printOptions horizontalCentered="1"/>
  <pageMargins left="0.31496062992125984" right="0.31496062992125984" top="1.5748031496062993" bottom="0.59055118110236227" header="0.19685039370078741" footer="0.19685039370078741"/>
  <pageSetup paperSize="9" scale="93" fitToHeight="3" orientation="portrait"/>
  <headerFooter scaleWithDoc="0" alignWithMargins="0">
    <oddHeader>&amp;L&amp;G</oddHeader>
    <oddFooter>&amp;CPage &amp;P of &amp;N</oddFooter>
  </headerFooter>
  <rowBreaks count="2" manualBreakCount="2">
    <brk id="48" min="1" max="18" man="1"/>
    <brk id="107" min="1" max="19" man="1"/>
  </rowBreaks>
  <legacy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2EE89EE-B3AF-4A78-9702-A9DCD6B44D23}">
          <x14:formula1>
            <xm:f>Data!$A$2:$A$21</xm:f>
          </x14:formula1>
          <xm:sqref>G5:T5</xm:sqref>
        </x14:dataValidation>
        <x14:dataValidation type="list" allowBlank="1" showInputMessage="1" showErrorMessage="1" xr:uid="{310715DC-FC60-4C61-B9BE-2BFF6C6EB342}">
          <x14:formula1>
            <xm:f>Data!$F$2:$F$21</xm:f>
          </x14:formula1>
          <xm:sqref>G6:T6</xm:sqref>
        </x14:dataValidation>
        <x14:dataValidation type="list" allowBlank="1" showInputMessage="1" showErrorMessage="1" xr:uid="{B849EABD-EA4B-4036-AF6A-A7DD31D06446}">
          <x14:formula1>
            <xm:f>Data!$G$2:$G$3</xm:f>
          </x14:formula1>
          <xm:sqref>P130:T132 P27:T27 P29:T29 P31:T32 S30 P30 P12:T23 P45:T46 P47 S47 P51:T53 P54:P55 S54:S55 P36:T42 P93:T96 P99:P106 S99:S106 P110:T116 P120:T124 P128:P129 S128:S129 P59:T89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U35"/>
  <sheetViews>
    <sheetView workbookViewId="0">
      <selection activeCell="G5" sqref="G5:T5"/>
    </sheetView>
  </sheetViews>
  <sheetFormatPr defaultColWidth="4.73046875" defaultRowHeight="14.85" customHeight="1" x14ac:dyDescent="0.35"/>
  <cols>
    <col min="1" max="1" width="4.73046875" style="120"/>
    <col min="2" max="14" width="4.1328125" style="100" customWidth="1"/>
    <col min="15" max="15" width="4.1328125" style="126" customWidth="1"/>
    <col min="16" max="16" width="4.73046875" style="127" customWidth="1"/>
    <col min="17" max="20" width="4.73046875" style="100" customWidth="1"/>
    <col min="21" max="21" width="4.73046875" style="120" customWidth="1"/>
    <col min="22" max="31" width="4.73046875" style="100" customWidth="1"/>
    <col min="32" max="16384" width="4.73046875" style="100"/>
  </cols>
  <sheetData>
    <row r="1" spans="1:21" ht="17.649999999999999" x14ac:dyDescent="0.35">
      <c r="B1" s="162" t="s">
        <v>143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1" ht="14.85" customHeight="1" x14ac:dyDescent="0.35">
      <c r="B2" s="209" t="s">
        <v>140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4" spans="1:21" ht="14.85" customHeight="1" x14ac:dyDescent="0.35">
      <c r="B4" s="205" t="s">
        <v>30</v>
      </c>
      <c r="C4" s="205"/>
      <c r="D4" s="205"/>
      <c r="E4" s="205"/>
      <c r="F4" s="205"/>
      <c r="G4" s="206">
        <f>TER_Table!G5</f>
        <v>0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1" ht="14.85" customHeight="1" x14ac:dyDescent="0.35">
      <c r="B5" s="210" t="s">
        <v>5</v>
      </c>
      <c r="C5" s="205"/>
      <c r="D5" s="205"/>
      <c r="E5" s="205"/>
      <c r="F5" s="205"/>
      <c r="G5" s="206">
        <f>TER_Table!G6</f>
        <v>0</v>
      </c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1" ht="14.85" customHeight="1" x14ac:dyDescent="0.35">
      <c r="B6" s="205" t="s">
        <v>9</v>
      </c>
      <c r="C6" s="205"/>
      <c r="D6" s="205"/>
      <c r="E6" s="205"/>
      <c r="F6" s="205"/>
      <c r="G6" s="206" t="str">
        <f>TER_Table!G7</f>
        <v xml:space="preserve"> </v>
      </c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</row>
    <row r="7" spans="1:21" ht="5.0999999999999996" customHeight="1" x14ac:dyDescent="0.35">
      <c r="B7" s="121"/>
      <c r="C7" s="121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8"/>
      <c r="R7" s="208"/>
      <c r="S7" s="208"/>
      <c r="T7" s="208"/>
    </row>
    <row r="8" spans="1:21" ht="20.25" x14ac:dyDescent="0.35">
      <c r="B8" s="204" t="s">
        <v>124</v>
      </c>
      <c r="C8" s="204"/>
      <c r="D8" s="204"/>
      <c r="E8" s="204"/>
      <c r="F8" s="204"/>
      <c r="G8" s="204"/>
      <c r="I8" s="101"/>
      <c r="J8" s="101"/>
      <c r="K8" s="101"/>
      <c r="L8" s="101"/>
      <c r="M8" s="101"/>
      <c r="N8" s="101"/>
      <c r="O8" s="122"/>
      <c r="P8" s="123"/>
      <c r="Q8" s="101"/>
      <c r="R8" s="101"/>
      <c r="S8" s="101"/>
      <c r="T8" s="101"/>
    </row>
    <row r="9" spans="1:21" ht="3" customHeight="1" x14ac:dyDescent="0.35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22"/>
      <c r="P9" s="123"/>
      <c r="Q9" s="101"/>
      <c r="R9" s="101"/>
      <c r="S9" s="101"/>
      <c r="T9" s="101"/>
    </row>
    <row r="10" spans="1:21" ht="14.85" customHeight="1" x14ac:dyDescent="0.35">
      <c r="O10" s="100"/>
      <c r="P10" s="100"/>
    </row>
    <row r="11" spans="1:21" ht="14.85" customHeight="1" x14ac:dyDescent="0.35">
      <c r="O11" s="100"/>
      <c r="P11" s="100"/>
    </row>
    <row r="12" spans="1:21" ht="14.85" customHeight="1" x14ac:dyDescent="0.35">
      <c r="O12" s="100"/>
      <c r="P12" s="100"/>
    </row>
    <row r="13" spans="1:21" s="125" customFormat="1" ht="14.85" customHeight="1" x14ac:dyDescent="0.35">
      <c r="A13" s="124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20"/>
    </row>
    <row r="14" spans="1:21" s="125" customFormat="1" ht="14.85" customHeight="1" x14ac:dyDescent="0.35">
      <c r="A14" s="124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20"/>
    </row>
    <row r="15" spans="1:21" s="125" customFormat="1" ht="14.85" customHeight="1" x14ac:dyDescent="0.35">
      <c r="A15" s="124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20"/>
    </row>
    <row r="16" spans="1:21" s="125" customFormat="1" ht="14.85" customHeight="1" x14ac:dyDescent="0.35">
      <c r="A16" s="124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20"/>
    </row>
    <row r="17" spans="1:21" s="125" customFormat="1" ht="14.85" customHeight="1" x14ac:dyDescent="0.35">
      <c r="A17" s="124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20"/>
    </row>
    <row r="18" spans="1:21" s="125" customFormat="1" ht="14.85" customHeight="1" x14ac:dyDescent="0.35">
      <c r="A18" s="124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20"/>
    </row>
    <row r="19" spans="1:21" s="125" customFormat="1" ht="14.85" customHeight="1" x14ac:dyDescent="0.35">
      <c r="A19" s="124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20"/>
    </row>
    <row r="20" spans="1:21" s="125" customFormat="1" ht="14.85" customHeight="1" x14ac:dyDescent="0.35">
      <c r="A20" s="124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20"/>
    </row>
    <row r="21" spans="1:21" s="125" customFormat="1" ht="14.85" customHeight="1" x14ac:dyDescent="0.35">
      <c r="A21" s="124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20"/>
    </row>
    <row r="22" spans="1:21" s="125" customFormat="1" ht="14.85" customHeight="1" x14ac:dyDescent="0.35">
      <c r="A22" s="124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20"/>
    </row>
    <row r="23" spans="1:21" s="125" customFormat="1" ht="14.85" customHeight="1" x14ac:dyDescent="0.35">
      <c r="A23" s="124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20"/>
    </row>
    <row r="24" spans="1:21" s="125" customFormat="1" ht="14.85" customHeight="1" x14ac:dyDescent="0.35">
      <c r="A24" s="124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20"/>
    </row>
    <row r="25" spans="1:21" ht="14.85" customHeight="1" x14ac:dyDescent="0.35">
      <c r="O25" s="100"/>
      <c r="P25" s="100"/>
    </row>
    <row r="26" spans="1:21" ht="14.85" customHeight="1" x14ac:dyDescent="0.35">
      <c r="O26" s="100"/>
      <c r="P26" s="100"/>
    </row>
    <row r="27" spans="1:21" ht="14.85" customHeight="1" x14ac:dyDescent="0.35">
      <c r="O27" s="100"/>
      <c r="P27" s="100"/>
    </row>
    <row r="28" spans="1:21" ht="14.85" customHeight="1" x14ac:dyDescent="0.35">
      <c r="O28" s="100"/>
      <c r="P28" s="100"/>
    </row>
    <row r="29" spans="1:21" ht="14.85" customHeight="1" x14ac:dyDescent="0.35">
      <c r="O29" s="100"/>
      <c r="P29" s="100"/>
    </row>
    <row r="30" spans="1:21" ht="14.85" customHeight="1" x14ac:dyDescent="0.35">
      <c r="O30" s="100"/>
      <c r="P30" s="100"/>
    </row>
    <row r="31" spans="1:21" ht="14.85" customHeight="1" x14ac:dyDescent="0.35">
      <c r="O31" s="100"/>
      <c r="P31" s="100"/>
    </row>
    <row r="32" spans="1:21" ht="14.85" customHeight="1" x14ac:dyDescent="0.35">
      <c r="O32" s="100"/>
      <c r="P32" s="100"/>
    </row>
    <row r="33" spans="15:16" ht="14.85" customHeight="1" x14ac:dyDescent="0.35">
      <c r="O33" s="100"/>
      <c r="P33" s="100"/>
    </row>
    <row r="34" spans="15:16" ht="14.85" customHeight="1" x14ac:dyDescent="0.35">
      <c r="O34" s="100"/>
      <c r="P34" s="100"/>
    </row>
    <row r="35" spans="15:16" ht="14.85" customHeight="1" x14ac:dyDescent="0.35">
      <c r="O35" s="100"/>
      <c r="P35" s="100"/>
    </row>
  </sheetData>
  <sheetProtection sheet="1" objects="1" scenarios="1"/>
  <mergeCells count="14">
    <mergeCell ref="B1:T1"/>
    <mergeCell ref="B2:T2"/>
    <mergeCell ref="B4:F4"/>
    <mergeCell ref="G4:T4"/>
    <mergeCell ref="B5:F5"/>
    <mergeCell ref="G5:T5"/>
    <mergeCell ref="B8:G8"/>
    <mergeCell ref="B6:F6"/>
    <mergeCell ref="G6:T6"/>
    <mergeCell ref="D7:F7"/>
    <mergeCell ref="G7:I7"/>
    <mergeCell ref="J7:L7"/>
    <mergeCell ref="M7:P7"/>
    <mergeCell ref="Q7:T7"/>
  </mergeCells>
  <phoneticPr fontId="1" type="noConversion"/>
  <printOptions horizontalCentered="1"/>
  <pageMargins left="0.31496062992125984" right="0.31496062992125984" top="1.5748031496062993" bottom="0.59055118110236227" header="0.19685039370078741" footer="0.19685039370078741"/>
  <pageSetup paperSize="9" fitToHeight="3" orientation="portrait" horizontalDpi="4294967292" verticalDpi="4294967292"/>
  <headerFooter scaleWithDoc="0" alignWithMargins="0">
    <oddHeader>&amp;L&amp;G</oddHeader>
    <oddFooter>&amp;CPage &amp;P of &amp;N</oddFooter>
  </headerFooter>
  <drawing r:id="rId1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X227"/>
  <sheetViews>
    <sheetView tabSelected="1" zoomScale="70" zoomScaleNormal="70" workbookViewId="0">
      <selection activeCell="AT85" sqref="AT84:AT85"/>
    </sheetView>
  </sheetViews>
  <sheetFormatPr defaultColWidth="4.73046875" defaultRowHeight="14.85" customHeight="1" x14ac:dyDescent="0.35"/>
  <cols>
    <col min="1" max="1" width="4.73046875" style="89"/>
    <col min="2" max="14" width="4.86328125" style="44" customWidth="1"/>
    <col min="15" max="15" width="4.86328125" style="50" customWidth="1"/>
    <col min="16" max="16" width="4.86328125" style="51" customWidth="1"/>
    <col min="17" max="20" width="4.86328125" style="44" customWidth="1"/>
    <col min="21" max="21" width="4.73046875" style="89" customWidth="1"/>
    <col min="22" max="24" width="4.73046875" style="44" customWidth="1"/>
    <col min="25" max="29" width="4.73046875" style="78" customWidth="1"/>
    <col min="30" max="16384" width="4.73046875" style="78"/>
  </cols>
  <sheetData>
    <row r="1" spans="1:24" ht="14.85" customHeight="1" x14ac:dyDescent="0.35">
      <c r="B1" s="212" t="s">
        <v>30</v>
      </c>
      <c r="C1" s="212"/>
      <c r="D1" s="212"/>
      <c r="E1" s="212"/>
      <c r="F1" s="212"/>
      <c r="G1" s="213">
        <f>TER_Table!G5</f>
        <v>0</v>
      </c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4" ht="14.85" customHeight="1" x14ac:dyDescent="0.35">
      <c r="B2" s="45"/>
      <c r="C2" s="45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/>
      <c r="R2" s="215"/>
      <c r="S2" s="215"/>
      <c r="T2" s="215"/>
    </row>
    <row r="3" spans="1:24" ht="20.25" x14ac:dyDescent="0.35">
      <c r="B3" s="211" t="s">
        <v>125</v>
      </c>
      <c r="C3" s="211"/>
      <c r="D3" s="211"/>
      <c r="E3" s="211"/>
      <c r="F3" s="211"/>
      <c r="G3" s="211"/>
      <c r="I3" s="46"/>
      <c r="J3" s="46"/>
      <c r="K3" s="46"/>
      <c r="L3" s="46"/>
      <c r="M3" s="46"/>
      <c r="N3" s="46"/>
      <c r="O3" s="47"/>
      <c r="P3" s="48"/>
      <c r="Q3" s="46"/>
      <c r="R3" s="46"/>
      <c r="S3" s="46"/>
      <c r="T3" s="46"/>
    </row>
    <row r="4" spans="1:24" ht="14.85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48"/>
      <c r="Q4" s="46"/>
      <c r="R4" s="46"/>
      <c r="S4" s="46"/>
      <c r="T4" s="46"/>
    </row>
    <row r="5" spans="1:24" ht="14.85" customHeight="1" x14ac:dyDescent="0.35">
      <c r="O5" s="44"/>
      <c r="P5" s="44"/>
    </row>
    <row r="6" spans="1:24" ht="14.85" customHeight="1" x14ac:dyDescent="0.35">
      <c r="O6" s="44"/>
      <c r="P6" s="44"/>
    </row>
    <row r="7" spans="1:24" ht="14.85" customHeight="1" x14ac:dyDescent="0.35">
      <c r="O7" s="44"/>
      <c r="P7" s="44"/>
    </row>
    <row r="8" spans="1:24" s="79" customFormat="1" ht="14.85" customHeight="1" x14ac:dyDescent="0.35">
      <c r="A8" s="90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89"/>
      <c r="V8" s="49"/>
      <c r="W8" s="49"/>
      <c r="X8" s="49"/>
    </row>
    <row r="9" spans="1:24" s="79" customFormat="1" ht="14.85" customHeight="1" x14ac:dyDescent="0.35">
      <c r="A9" s="90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89"/>
      <c r="V9" s="49"/>
      <c r="W9" s="49"/>
      <c r="X9" s="49"/>
    </row>
    <row r="10" spans="1:24" s="79" customFormat="1" ht="14.85" customHeight="1" x14ac:dyDescent="0.35">
      <c r="A10" s="90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89"/>
      <c r="V10" s="49"/>
      <c r="W10" s="49"/>
      <c r="X10" s="49"/>
    </row>
    <row r="11" spans="1:24" s="79" customFormat="1" ht="14.85" customHeight="1" x14ac:dyDescent="0.35">
      <c r="A11" s="90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89"/>
      <c r="V11" s="49"/>
      <c r="W11" s="49"/>
      <c r="X11" s="49"/>
    </row>
    <row r="12" spans="1:24" s="79" customFormat="1" ht="14.85" customHeight="1" x14ac:dyDescent="0.35">
      <c r="A12" s="9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89"/>
      <c r="V12" s="49"/>
      <c r="W12" s="49"/>
      <c r="X12" s="49"/>
    </row>
    <row r="13" spans="1:24" s="79" customFormat="1" ht="14.85" customHeight="1" x14ac:dyDescent="0.35">
      <c r="A13" s="90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89"/>
      <c r="V13" s="49"/>
      <c r="W13" s="49"/>
      <c r="X13" s="49"/>
    </row>
    <row r="14" spans="1:24" s="79" customFormat="1" ht="14.85" customHeight="1" x14ac:dyDescent="0.35">
      <c r="A14" s="90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89"/>
      <c r="V14" s="49"/>
      <c r="W14" s="49"/>
      <c r="X14" s="49"/>
    </row>
    <row r="15" spans="1:24" s="79" customFormat="1" ht="14.85" customHeight="1" x14ac:dyDescent="0.35">
      <c r="A15" s="90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89"/>
      <c r="V15" s="49"/>
      <c r="W15" s="49"/>
      <c r="X15" s="49"/>
    </row>
    <row r="16" spans="1:24" s="79" customFormat="1" ht="14.85" customHeight="1" x14ac:dyDescent="0.35">
      <c r="A16" s="90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89"/>
      <c r="V16" s="49"/>
      <c r="W16" s="49"/>
      <c r="X16" s="49"/>
    </row>
    <row r="17" spans="1:24" s="79" customFormat="1" ht="14.85" customHeight="1" x14ac:dyDescent="0.35">
      <c r="A17" s="90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89"/>
      <c r="V17" s="49"/>
      <c r="W17" s="49"/>
      <c r="X17" s="49"/>
    </row>
    <row r="18" spans="1:24" s="79" customFormat="1" ht="14.85" customHeight="1" x14ac:dyDescent="0.35">
      <c r="A18" s="90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89"/>
      <c r="V18" s="49"/>
      <c r="W18" s="49"/>
      <c r="X18" s="49"/>
    </row>
    <row r="19" spans="1:24" s="79" customFormat="1" ht="14.85" customHeight="1" x14ac:dyDescent="0.35">
      <c r="A19" s="90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89"/>
      <c r="V19" s="49"/>
      <c r="W19" s="49"/>
      <c r="X19" s="49"/>
    </row>
    <row r="20" spans="1:24" ht="14.85" customHeight="1" x14ac:dyDescent="0.35">
      <c r="O20" s="44"/>
      <c r="P20" s="44"/>
    </row>
    <row r="21" spans="1:24" ht="14.85" customHeight="1" x14ac:dyDescent="0.35">
      <c r="O21" s="44"/>
      <c r="P21" s="44"/>
    </row>
    <row r="22" spans="1:24" ht="14.85" customHeight="1" x14ac:dyDescent="0.35">
      <c r="O22" s="44"/>
      <c r="P22" s="44"/>
    </row>
    <row r="23" spans="1:24" ht="14.85" customHeight="1" x14ac:dyDescent="0.35">
      <c r="O23" s="44"/>
      <c r="P23" s="44"/>
    </row>
    <row r="24" spans="1:24" ht="14.85" customHeight="1" x14ac:dyDescent="0.35">
      <c r="O24" s="44"/>
      <c r="P24" s="44"/>
    </row>
    <row r="25" spans="1:24" ht="14.85" customHeight="1" x14ac:dyDescent="0.35">
      <c r="O25" s="44"/>
      <c r="P25" s="44"/>
    </row>
    <row r="26" spans="1:24" ht="14.85" customHeight="1" x14ac:dyDescent="0.35">
      <c r="O26" s="44"/>
      <c r="P26" s="44"/>
    </row>
    <row r="27" spans="1:24" ht="14.85" customHeight="1" x14ac:dyDescent="0.35">
      <c r="O27" s="44"/>
      <c r="P27" s="44"/>
    </row>
    <row r="28" spans="1:24" ht="14.85" customHeight="1" x14ac:dyDescent="0.35">
      <c r="O28" s="44"/>
      <c r="P28" s="44"/>
    </row>
    <row r="29" spans="1:24" ht="14.85" customHeight="1" x14ac:dyDescent="0.35">
      <c r="O29" s="44"/>
      <c r="P29" s="44"/>
    </row>
    <row r="30" spans="1:24" ht="14.85" customHeight="1" x14ac:dyDescent="0.35">
      <c r="O30" s="44"/>
      <c r="P30" s="44"/>
    </row>
    <row r="47" spans="2:20" ht="14.85" customHeight="1" x14ac:dyDescent="0.3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  <c r="P47" s="54"/>
      <c r="Q47" s="52"/>
      <c r="R47" s="52"/>
      <c r="S47" s="52"/>
      <c r="T47" s="52"/>
    </row>
    <row r="92" spans="2:20" ht="14.85" customHeight="1" x14ac:dyDescent="0.3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3"/>
      <c r="P92" s="54"/>
      <c r="Q92" s="52"/>
      <c r="R92" s="52"/>
      <c r="S92" s="52"/>
      <c r="T92" s="52"/>
    </row>
    <row r="137" spans="2:20" ht="14.85" customHeight="1" x14ac:dyDescent="0.35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3"/>
      <c r="P137" s="54"/>
      <c r="Q137" s="52"/>
      <c r="R137" s="52"/>
      <c r="S137" s="52"/>
      <c r="T137" s="52"/>
    </row>
    <row r="182" spans="2:20" ht="14.85" customHeight="1" x14ac:dyDescent="0.35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3"/>
      <c r="P182" s="54"/>
      <c r="Q182" s="52"/>
      <c r="R182" s="52"/>
      <c r="S182" s="52"/>
      <c r="T182" s="52"/>
    </row>
    <row r="227" spans="2:20" ht="14.85" customHeight="1" x14ac:dyDescent="0.35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3"/>
      <c r="P227" s="54"/>
      <c r="Q227" s="52"/>
      <c r="R227" s="52"/>
      <c r="S227" s="52"/>
      <c r="T227" s="52"/>
    </row>
  </sheetData>
  <sheetProtection sheet="1" objects="1" scenarios="1"/>
  <mergeCells count="8">
    <mergeCell ref="B3:G3"/>
    <mergeCell ref="B1:F1"/>
    <mergeCell ref="G1:T1"/>
    <mergeCell ref="D2:F2"/>
    <mergeCell ref="G2:I2"/>
    <mergeCell ref="J2:L2"/>
    <mergeCell ref="M2:P2"/>
    <mergeCell ref="Q2:T2"/>
  </mergeCells>
  <phoneticPr fontId="1" type="noConversion"/>
  <printOptions horizontalCentered="1"/>
  <pageMargins left="0.31496062992125984" right="0.31496062992125984" top="1.5748031496062993" bottom="0.59055118110236227" header="0.19685039370078741" footer="0.19685039370078741"/>
  <pageSetup paperSize="9" scale="99" fitToHeight="3" orientation="portrait" horizontalDpi="4294967292" verticalDpi="4294967292" r:id="rId1"/>
  <headerFooter scaleWithDoc="0" alignWithMargins="0">
    <oddHeader>&amp;L&amp;G</oddHeader>
    <oddFooter>&amp;CPage &amp;P of &amp;N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B1:AH65"/>
  <sheetViews>
    <sheetView workbookViewId="0">
      <selection activeCell="H6" sqref="H6:T6"/>
    </sheetView>
  </sheetViews>
  <sheetFormatPr defaultColWidth="4.73046875" defaultRowHeight="15" customHeight="1" x14ac:dyDescent="0.35"/>
  <cols>
    <col min="1" max="1" width="4.73046875" style="100"/>
    <col min="2" max="21" width="4.73046875" style="100" customWidth="1"/>
    <col min="22" max="22" width="4.73046875" style="99" hidden="1" customWidth="1"/>
    <col min="23" max="33" width="4.73046875" style="100" hidden="1" customWidth="1"/>
    <col min="34" max="34" width="4.73046875" style="99" hidden="1" customWidth="1"/>
    <col min="35" max="16384" width="4.73046875" style="100"/>
  </cols>
  <sheetData>
    <row r="1" spans="2:33" ht="28.15" thickBot="1" x14ac:dyDescent="0.4">
      <c r="B1" s="226" t="s">
        <v>145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2:33" ht="15.4" x14ac:dyDescent="0.35">
      <c r="C2" s="227" t="s">
        <v>144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</row>
    <row r="4" spans="2:33" ht="15" customHeight="1" x14ac:dyDescent="0.35">
      <c r="C4" s="101" t="s">
        <v>30</v>
      </c>
      <c r="D4" s="101"/>
      <c r="E4" s="101"/>
      <c r="F4" s="101"/>
      <c r="G4" s="101"/>
      <c r="H4" s="228">
        <f>TER_Table!G5</f>
        <v>0</v>
      </c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X4" s="101"/>
      <c r="Y4" s="101"/>
    </row>
    <row r="5" spans="2:33" ht="15" customHeight="1" x14ac:dyDescent="0.35">
      <c r="C5" s="101" t="s">
        <v>93</v>
      </c>
      <c r="D5" s="101"/>
      <c r="E5" s="101"/>
      <c r="F5" s="101"/>
      <c r="G5" s="101"/>
      <c r="H5" s="229">
        <f>TER_Table!G6</f>
        <v>0</v>
      </c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X5" s="101"/>
      <c r="Y5" s="101"/>
    </row>
    <row r="6" spans="2:33" ht="17.25" x14ac:dyDescent="0.35">
      <c r="C6" s="102" t="s">
        <v>126</v>
      </c>
      <c r="D6" s="101"/>
      <c r="E6" s="101"/>
      <c r="F6" s="101"/>
      <c r="G6" s="101"/>
      <c r="H6" s="230" t="s">
        <v>139</v>
      </c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X6" s="101"/>
      <c r="Y6" s="101"/>
    </row>
    <row r="7" spans="2:33" ht="15" customHeight="1" x14ac:dyDescent="0.35">
      <c r="C7" s="101" t="s">
        <v>94</v>
      </c>
      <c r="D7" s="101"/>
      <c r="E7" s="101"/>
      <c r="F7" s="101"/>
      <c r="G7" s="101"/>
      <c r="H7" s="229" t="str">
        <f>TER_Table!G7</f>
        <v xml:space="preserve"> </v>
      </c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X7" s="101"/>
      <c r="Y7" s="101"/>
    </row>
    <row r="8" spans="2:33" ht="15" customHeight="1" x14ac:dyDescent="0.35"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X8" s="101"/>
      <c r="Y8" s="101"/>
    </row>
    <row r="9" spans="2:33" ht="15" customHeight="1" x14ac:dyDescent="0.35"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231" t="s">
        <v>36</v>
      </c>
      <c r="Q9" s="231"/>
      <c r="R9" s="231"/>
      <c r="S9" s="231"/>
      <c r="T9" s="231"/>
      <c r="X9" s="101"/>
      <c r="Y9" s="101"/>
    </row>
    <row r="10" spans="2:33" ht="15" customHeight="1" x14ac:dyDescent="0.35"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O10" s="103" t="s">
        <v>127</v>
      </c>
      <c r="P10" s="104" t="s">
        <v>31</v>
      </c>
      <c r="Q10" s="104" t="s">
        <v>32</v>
      </c>
      <c r="R10" s="104" t="s">
        <v>33</v>
      </c>
      <c r="S10" s="104" t="s">
        <v>34</v>
      </c>
      <c r="T10" s="104" t="s">
        <v>35</v>
      </c>
      <c r="X10" s="101"/>
      <c r="Y10" s="101"/>
    </row>
    <row r="11" spans="2:33" ht="15" customHeight="1" x14ac:dyDescent="0.35">
      <c r="C11" s="220" t="s">
        <v>95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55"/>
      <c r="Q11" s="55"/>
      <c r="R11" s="55"/>
      <c r="S11" s="55"/>
      <c r="T11" s="55"/>
      <c r="W11" s="105">
        <v>3</v>
      </c>
      <c r="X11" s="106">
        <f t="shared" ref="X11:AB27" si="0">IF(P11="x",1,0)</f>
        <v>0</v>
      </c>
      <c r="Y11" s="106">
        <f t="shared" si="0"/>
        <v>0</v>
      </c>
      <c r="Z11" s="106">
        <f t="shared" si="0"/>
        <v>0</v>
      </c>
      <c r="AA11" s="106">
        <f t="shared" si="0"/>
        <v>0</v>
      </c>
      <c r="AB11" s="106">
        <f t="shared" si="0"/>
        <v>0</v>
      </c>
      <c r="AC11" s="107">
        <f t="shared" ref="AC11:AC35" si="1">4*(W11*X11)</f>
        <v>0</v>
      </c>
      <c r="AD11" s="107">
        <f t="shared" ref="AD11:AD35" si="2">3*(W11*Y11)</f>
        <v>0</v>
      </c>
      <c r="AE11" s="107">
        <f t="shared" ref="AE11:AE35" si="3">2*(W11*Z11)</f>
        <v>0</v>
      </c>
      <c r="AF11" s="107">
        <f t="shared" ref="AF11:AF35" si="4">+W11*AA11</f>
        <v>0</v>
      </c>
      <c r="AG11" s="107">
        <v>0</v>
      </c>
    </row>
    <row r="12" spans="2:33" ht="15" customHeight="1" x14ac:dyDescent="0.35">
      <c r="C12" s="220" t="s">
        <v>96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2"/>
      <c r="P12" s="55"/>
      <c r="Q12" s="55"/>
      <c r="R12" s="55"/>
      <c r="S12" s="55"/>
      <c r="T12" s="55"/>
      <c r="W12" s="105">
        <v>1</v>
      </c>
      <c r="X12" s="106">
        <f t="shared" si="0"/>
        <v>0</v>
      </c>
      <c r="Y12" s="106">
        <f t="shared" si="0"/>
        <v>0</v>
      </c>
      <c r="Z12" s="106">
        <f t="shared" si="0"/>
        <v>0</v>
      </c>
      <c r="AA12" s="106">
        <f t="shared" si="0"/>
        <v>0</v>
      </c>
      <c r="AB12" s="106">
        <f t="shared" si="0"/>
        <v>0</v>
      </c>
      <c r="AC12" s="107">
        <f t="shared" si="1"/>
        <v>0</v>
      </c>
      <c r="AD12" s="107">
        <f t="shared" si="2"/>
        <v>0</v>
      </c>
      <c r="AE12" s="107">
        <f t="shared" si="3"/>
        <v>0</v>
      </c>
      <c r="AF12" s="107">
        <f t="shared" si="4"/>
        <v>0</v>
      </c>
      <c r="AG12" s="107">
        <v>0</v>
      </c>
    </row>
    <row r="13" spans="2:33" ht="15" customHeight="1" x14ac:dyDescent="0.35">
      <c r="C13" s="220" t="s">
        <v>97</v>
      </c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2"/>
      <c r="P13" s="55"/>
      <c r="Q13" s="55"/>
      <c r="R13" s="55"/>
      <c r="S13" s="55"/>
      <c r="T13" s="55"/>
      <c r="U13" s="101"/>
      <c r="V13" s="108"/>
      <c r="W13" s="105">
        <v>5</v>
      </c>
      <c r="X13" s="106">
        <f t="shared" ref="X13" si="5">IF(P13="x",1,0)</f>
        <v>0</v>
      </c>
      <c r="Y13" s="106">
        <f t="shared" ref="Y13" si="6">IF(Q13="x",1,0)</f>
        <v>0</v>
      </c>
      <c r="Z13" s="106">
        <f t="shared" ref="Z13" si="7">IF(R13="x",1,0)</f>
        <v>0</v>
      </c>
      <c r="AA13" s="106">
        <f t="shared" ref="AA13" si="8">IF(S13="x",1,0)</f>
        <v>0</v>
      </c>
      <c r="AB13" s="106">
        <f t="shared" ref="AB13" si="9">IF(T13="x",1,0)</f>
        <v>0</v>
      </c>
      <c r="AC13" s="107">
        <f t="shared" ref="AC13" si="10">4*(W13*X13)</f>
        <v>0</v>
      </c>
      <c r="AD13" s="107">
        <f t="shared" ref="AD13" si="11">3*(W13*Y13)</f>
        <v>0</v>
      </c>
      <c r="AE13" s="107">
        <f t="shared" ref="AE13" si="12">2*(W13*Z13)</f>
        <v>0</v>
      </c>
      <c r="AF13" s="107">
        <f t="shared" ref="AF13" si="13">+W13*AA13</f>
        <v>0</v>
      </c>
      <c r="AG13" s="107">
        <v>0</v>
      </c>
    </row>
    <row r="14" spans="2:33" ht="15" customHeight="1" x14ac:dyDescent="0.35">
      <c r="C14" s="220" t="s">
        <v>204</v>
      </c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2"/>
      <c r="P14" s="55"/>
      <c r="Q14" s="55"/>
      <c r="R14" s="55"/>
      <c r="S14" s="55"/>
      <c r="T14" s="55"/>
      <c r="U14" s="101"/>
      <c r="V14" s="108"/>
      <c r="W14" s="105">
        <v>15</v>
      </c>
      <c r="X14" s="106">
        <f t="shared" si="0"/>
        <v>0</v>
      </c>
      <c r="Y14" s="106">
        <f t="shared" si="0"/>
        <v>0</v>
      </c>
      <c r="Z14" s="106">
        <f t="shared" si="0"/>
        <v>0</v>
      </c>
      <c r="AA14" s="106">
        <f t="shared" si="0"/>
        <v>0</v>
      </c>
      <c r="AB14" s="106">
        <f t="shared" si="0"/>
        <v>0</v>
      </c>
      <c r="AC14" s="107">
        <f t="shared" si="1"/>
        <v>0</v>
      </c>
      <c r="AD14" s="107">
        <f t="shared" si="2"/>
        <v>0</v>
      </c>
      <c r="AE14" s="107">
        <f t="shared" si="3"/>
        <v>0</v>
      </c>
      <c r="AF14" s="107">
        <f t="shared" si="4"/>
        <v>0</v>
      </c>
      <c r="AG14" s="107">
        <v>0</v>
      </c>
    </row>
    <row r="15" spans="2:33" ht="15" customHeight="1" x14ac:dyDescent="0.35">
      <c r="C15" s="220" t="s">
        <v>98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55"/>
      <c r="Q15" s="55"/>
      <c r="R15" s="55"/>
      <c r="S15" s="55"/>
      <c r="T15" s="55"/>
      <c r="U15" s="101"/>
      <c r="V15" s="108"/>
      <c r="W15" s="105">
        <v>1</v>
      </c>
      <c r="X15" s="106">
        <f t="shared" si="0"/>
        <v>0</v>
      </c>
      <c r="Y15" s="106">
        <f t="shared" si="0"/>
        <v>0</v>
      </c>
      <c r="Z15" s="106">
        <f t="shared" si="0"/>
        <v>0</v>
      </c>
      <c r="AA15" s="106">
        <f t="shared" si="0"/>
        <v>0</v>
      </c>
      <c r="AB15" s="106">
        <f t="shared" si="0"/>
        <v>0</v>
      </c>
      <c r="AC15" s="107">
        <f t="shared" si="1"/>
        <v>0</v>
      </c>
      <c r="AD15" s="107">
        <f t="shared" si="2"/>
        <v>0</v>
      </c>
      <c r="AE15" s="107">
        <f t="shared" si="3"/>
        <v>0</v>
      </c>
      <c r="AF15" s="107">
        <f t="shared" si="4"/>
        <v>0</v>
      </c>
      <c r="AG15" s="107">
        <v>0</v>
      </c>
    </row>
    <row r="16" spans="2:33" ht="15" customHeight="1" x14ac:dyDescent="0.35">
      <c r="B16" s="109"/>
      <c r="C16" s="220" t="s">
        <v>128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2"/>
      <c r="P16" s="55"/>
      <c r="Q16" s="55"/>
      <c r="R16" s="55"/>
      <c r="S16" s="55"/>
      <c r="T16" s="55"/>
      <c r="U16" s="101"/>
      <c r="V16" s="108"/>
      <c r="W16" s="105">
        <v>15</v>
      </c>
      <c r="X16" s="106">
        <f t="shared" si="0"/>
        <v>0</v>
      </c>
      <c r="Y16" s="106">
        <f t="shared" si="0"/>
        <v>0</v>
      </c>
      <c r="Z16" s="106">
        <f t="shared" si="0"/>
        <v>0</v>
      </c>
      <c r="AA16" s="106">
        <f t="shared" si="0"/>
        <v>0</v>
      </c>
      <c r="AB16" s="106">
        <f t="shared" si="0"/>
        <v>0</v>
      </c>
      <c r="AC16" s="107">
        <f t="shared" si="1"/>
        <v>0</v>
      </c>
      <c r="AD16" s="107">
        <f t="shared" si="2"/>
        <v>0</v>
      </c>
      <c r="AE16" s="107">
        <f t="shared" si="3"/>
        <v>0</v>
      </c>
      <c r="AF16" s="107">
        <f t="shared" si="4"/>
        <v>0</v>
      </c>
      <c r="AG16" s="107">
        <v>0</v>
      </c>
    </row>
    <row r="17" spans="3:33" ht="15" customHeight="1" x14ac:dyDescent="0.35">
      <c r="C17" s="220" t="s">
        <v>99</v>
      </c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2"/>
      <c r="P17" s="55"/>
      <c r="Q17" s="55"/>
      <c r="R17" s="55"/>
      <c r="S17" s="55"/>
      <c r="T17" s="55"/>
      <c r="U17" s="101"/>
      <c r="V17" s="108"/>
      <c r="W17" s="105">
        <v>1</v>
      </c>
      <c r="X17" s="106">
        <f t="shared" si="0"/>
        <v>0</v>
      </c>
      <c r="Y17" s="106">
        <f t="shared" si="0"/>
        <v>0</v>
      </c>
      <c r="Z17" s="106">
        <f t="shared" si="0"/>
        <v>0</v>
      </c>
      <c r="AA17" s="106">
        <f t="shared" si="0"/>
        <v>0</v>
      </c>
      <c r="AB17" s="106">
        <f t="shared" si="0"/>
        <v>0</v>
      </c>
      <c r="AC17" s="107">
        <f t="shared" si="1"/>
        <v>0</v>
      </c>
      <c r="AD17" s="107">
        <f t="shared" si="2"/>
        <v>0</v>
      </c>
      <c r="AE17" s="107">
        <f t="shared" si="3"/>
        <v>0</v>
      </c>
      <c r="AF17" s="107">
        <f t="shared" si="4"/>
        <v>0</v>
      </c>
      <c r="AG17" s="107">
        <v>0</v>
      </c>
    </row>
    <row r="18" spans="3:33" ht="15" customHeight="1" x14ac:dyDescent="0.35">
      <c r="C18" s="220" t="s">
        <v>100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2"/>
      <c r="P18" s="55"/>
      <c r="Q18" s="55"/>
      <c r="R18" s="55"/>
      <c r="S18" s="55"/>
      <c r="T18" s="55"/>
      <c r="U18" s="101"/>
      <c r="V18" s="108"/>
      <c r="W18" s="110"/>
      <c r="X18" s="111">
        <f t="shared" si="0"/>
        <v>0</v>
      </c>
      <c r="Y18" s="111">
        <f t="shared" si="0"/>
        <v>0</v>
      </c>
      <c r="Z18" s="111"/>
      <c r="AA18" s="111"/>
      <c r="AB18" s="111"/>
      <c r="AC18" s="112">
        <f t="shared" si="1"/>
        <v>0</v>
      </c>
      <c r="AD18" s="112">
        <f t="shared" si="2"/>
        <v>0</v>
      </c>
      <c r="AE18" s="112"/>
      <c r="AF18" s="112"/>
      <c r="AG18" s="112"/>
    </row>
    <row r="19" spans="3:33" ht="15" customHeight="1" x14ac:dyDescent="0.35">
      <c r="C19" s="220" t="s">
        <v>129</v>
      </c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55"/>
      <c r="Q19" s="55"/>
      <c r="R19" s="55"/>
      <c r="S19" s="55"/>
      <c r="T19" s="55"/>
      <c r="U19" s="101"/>
      <c r="V19" s="108"/>
      <c r="W19" s="105">
        <v>5</v>
      </c>
      <c r="X19" s="106">
        <f t="shared" si="0"/>
        <v>0</v>
      </c>
      <c r="Y19" s="106">
        <f t="shared" si="0"/>
        <v>0</v>
      </c>
      <c r="Z19" s="106">
        <f t="shared" si="0"/>
        <v>0</v>
      </c>
      <c r="AA19" s="106">
        <f t="shared" si="0"/>
        <v>0</v>
      </c>
      <c r="AB19" s="106">
        <f t="shared" si="0"/>
        <v>0</v>
      </c>
      <c r="AC19" s="107">
        <f t="shared" si="1"/>
        <v>0</v>
      </c>
      <c r="AD19" s="107">
        <f t="shared" si="2"/>
        <v>0</v>
      </c>
      <c r="AE19" s="107">
        <f t="shared" si="3"/>
        <v>0</v>
      </c>
      <c r="AF19" s="107">
        <f t="shared" si="4"/>
        <v>0</v>
      </c>
      <c r="AG19" s="107">
        <v>0</v>
      </c>
    </row>
    <row r="20" spans="3:33" ht="15" customHeight="1" x14ac:dyDescent="0.35">
      <c r="C20" s="220" t="s">
        <v>130</v>
      </c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2"/>
      <c r="P20" s="55"/>
      <c r="Q20" s="55"/>
      <c r="R20" s="55"/>
      <c r="S20" s="55"/>
      <c r="T20" s="55"/>
      <c r="U20" s="101"/>
      <c r="V20" s="108"/>
      <c r="W20" s="105">
        <v>1</v>
      </c>
      <c r="X20" s="106">
        <f t="shared" si="0"/>
        <v>0</v>
      </c>
      <c r="Y20" s="106">
        <f t="shared" si="0"/>
        <v>0</v>
      </c>
      <c r="Z20" s="106">
        <f t="shared" si="0"/>
        <v>0</v>
      </c>
      <c r="AA20" s="106">
        <f t="shared" si="0"/>
        <v>0</v>
      </c>
      <c r="AB20" s="106">
        <f t="shared" si="0"/>
        <v>0</v>
      </c>
      <c r="AC20" s="107">
        <f t="shared" si="1"/>
        <v>0</v>
      </c>
      <c r="AD20" s="107">
        <f t="shared" si="2"/>
        <v>0</v>
      </c>
      <c r="AE20" s="107">
        <f t="shared" si="3"/>
        <v>0</v>
      </c>
      <c r="AF20" s="107">
        <f t="shared" si="4"/>
        <v>0</v>
      </c>
      <c r="AG20" s="107">
        <v>0</v>
      </c>
    </row>
    <row r="21" spans="3:33" ht="15" customHeight="1" x14ac:dyDescent="0.35">
      <c r="C21" s="220" t="s">
        <v>131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2"/>
      <c r="P21" s="55"/>
      <c r="Q21" s="55"/>
      <c r="R21" s="55"/>
      <c r="S21" s="55"/>
      <c r="T21" s="55"/>
      <c r="U21" s="101"/>
      <c r="V21" s="108"/>
      <c r="W21" s="105">
        <v>5</v>
      </c>
      <c r="X21" s="106">
        <f t="shared" si="0"/>
        <v>0</v>
      </c>
      <c r="Y21" s="106">
        <f t="shared" si="0"/>
        <v>0</v>
      </c>
      <c r="Z21" s="106">
        <f t="shared" si="0"/>
        <v>0</v>
      </c>
      <c r="AA21" s="106">
        <f t="shared" si="0"/>
        <v>0</v>
      </c>
      <c r="AB21" s="106">
        <f t="shared" si="0"/>
        <v>0</v>
      </c>
      <c r="AC21" s="107">
        <f t="shared" si="1"/>
        <v>0</v>
      </c>
      <c r="AD21" s="107">
        <f t="shared" si="2"/>
        <v>0</v>
      </c>
      <c r="AE21" s="107">
        <f t="shared" si="3"/>
        <v>0</v>
      </c>
      <c r="AF21" s="107">
        <f t="shared" si="4"/>
        <v>0</v>
      </c>
      <c r="AG21" s="107">
        <v>0</v>
      </c>
    </row>
    <row r="22" spans="3:33" ht="15" customHeight="1" x14ac:dyDescent="0.35">
      <c r="C22" s="220" t="s">
        <v>132</v>
      </c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2"/>
      <c r="P22" s="55"/>
      <c r="Q22" s="55"/>
      <c r="R22" s="55"/>
      <c r="S22" s="55"/>
      <c r="T22" s="55"/>
      <c r="U22" s="101"/>
      <c r="V22" s="108"/>
      <c r="W22" s="105">
        <v>15</v>
      </c>
      <c r="X22" s="106">
        <f t="shared" si="0"/>
        <v>0</v>
      </c>
      <c r="Y22" s="106">
        <f t="shared" si="0"/>
        <v>0</v>
      </c>
      <c r="Z22" s="106">
        <f t="shared" si="0"/>
        <v>0</v>
      </c>
      <c r="AA22" s="106">
        <f t="shared" si="0"/>
        <v>0</v>
      </c>
      <c r="AB22" s="106">
        <f t="shared" si="0"/>
        <v>0</v>
      </c>
      <c r="AC22" s="107">
        <f t="shared" si="1"/>
        <v>0</v>
      </c>
      <c r="AD22" s="107">
        <f t="shared" si="2"/>
        <v>0</v>
      </c>
      <c r="AE22" s="107">
        <f t="shared" si="3"/>
        <v>0</v>
      </c>
      <c r="AF22" s="107">
        <f t="shared" si="4"/>
        <v>0</v>
      </c>
      <c r="AG22" s="107">
        <v>0</v>
      </c>
    </row>
    <row r="23" spans="3:33" ht="15" customHeight="1" x14ac:dyDescent="0.35">
      <c r="C23" s="220" t="s">
        <v>101</v>
      </c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2"/>
      <c r="P23" s="55"/>
      <c r="Q23" s="55"/>
      <c r="R23" s="55"/>
      <c r="S23" s="55"/>
      <c r="T23" s="55"/>
      <c r="U23" s="101"/>
      <c r="V23" s="108"/>
      <c r="W23" s="105">
        <v>15</v>
      </c>
      <c r="X23" s="106">
        <f t="shared" si="0"/>
        <v>0</v>
      </c>
      <c r="Y23" s="106">
        <f t="shared" si="0"/>
        <v>0</v>
      </c>
      <c r="Z23" s="106">
        <f t="shared" si="0"/>
        <v>0</v>
      </c>
      <c r="AA23" s="106">
        <f t="shared" si="0"/>
        <v>0</v>
      </c>
      <c r="AB23" s="106">
        <f t="shared" si="0"/>
        <v>0</v>
      </c>
      <c r="AC23" s="107">
        <f t="shared" si="1"/>
        <v>0</v>
      </c>
      <c r="AD23" s="107">
        <f t="shared" si="2"/>
        <v>0</v>
      </c>
      <c r="AE23" s="107">
        <f t="shared" si="3"/>
        <v>0</v>
      </c>
      <c r="AF23" s="107">
        <f t="shared" si="4"/>
        <v>0</v>
      </c>
      <c r="AG23" s="107">
        <v>0</v>
      </c>
    </row>
    <row r="24" spans="3:33" ht="15" customHeight="1" x14ac:dyDescent="0.35">
      <c r="C24" s="220" t="s">
        <v>102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2"/>
      <c r="P24" s="55"/>
      <c r="Q24" s="55"/>
      <c r="R24" s="55"/>
      <c r="S24" s="55"/>
      <c r="T24" s="55"/>
      <c r="U24" s="101"/>
      <c r="V24" s="108"/>
      <c r="W24" s="113">
        <v>5</v>
      </c>
      <c r="X24" s="106">
        <f t="shared" si="0"/>
        <v>0</v>
      </c>
      <c r="Y24" s="106">
        <f t="shared" si="0"/>
        <v>0</v>
      </c>
      <c r="Z24" s="106">
        <f t="shared" si="0"/>
        <v>0</v>
      </c>
      <c r="AA24" s="106">
        <f t="shared" si="0"/>
        <v>0</v>
      </c>
      <c r="AB24" s="106">
        <f t="shared" si="0"/>
        <v>0</v>
      </c>
      <c r="AC24" s="107">
        <f t="shared" si="1"/>
        <v>0</v>
      </c>
      <c r="AD24" s="107">
        <f t="shared" si="2"/>
        <v>0</v>
      </c>
      <c r="AE24" s="107">
        <f t="shared" si="3"/>
        <v>0</v>
      </c>
      <c r="AF24" s="107">
        <f t="shared" si="4"/>
        <v>0</v>
      </c>
      <c r="AG24" s="107">
        <v>0</v>
      </c>
    </row>
    <row r="25" spans="3:33" ht="15" customHeight="1" x14ac:dyDescent="0.35">
      <c r="C25" s="223" t="s">
        <v>133</v>
      </c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  <c r="P25" s="55"/>
      <c r="Q25" s="55"/>
      <c r="R25" s="55"/>
      <c r="S25" s="55"/>
      <c r="T25" s="55"/>
      <c r="U25" s="101"/>
      <c r="V25" s="108"/>
      <c r="W25" s="113">
        <v>5</v>
      </c>
      <c r="X25" s="106">
        <f t="shared" si="0"/>
        <v>0</v>
      </c>
      <c r="Y25" s="106">
        <f t="shared" si="0"/>
        <v>0</v>
      </c>
      <c r="Z25" s="106">
        <f t="shared" si="0"/>
        <v>0</v>
      </c>
      <c r="AA25" s="106">
        <f t="shared" si="0"/>
        <v>0</v>
      </c>
      <c r="AB25" s="106">
        <f t="shared" si="0"/>
        <v>0</v>
      </c>
      <c r="AC25" s="107">
        <f t="shared" si="1"/>
        <v>0</v>
      </c>
      <c r="AD25" s="107">
        <f t="shared" si="2"/>
        <v>0</v>
      </c>
      <c r="AE25" s="107">
        <f t="shared" si="3"/>
        <v>0</v>
      </c>
      <c r="AF25" s="107">
        <f t="shared" si="4"/>
        <v>0</v>
      </c>
      <c r="AG25" s="107">
        <v>0</v>
      </c>
    </row>
    <row r="26" spans="3:33" ht="15" customHeight="1" x14ac:dyDescent="0.35">
      <c r="C26" s="223" t="s">
        <v>134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5"/>
      <c r="P26" s="55"/>
      <c r="Q26" s="55"/>
      <c r="R26" s="55"/>
      <c r="S26" s="55"/>
      <c r="T26" s="55"/>
      <c r="U26" s="101"/>
      <c r="V26" s="108"/>
      <c r="W26" s="113">
        <v>1</v>
      </c>
      <c r="X26" s="106">
        <f t="shared" si="0"/>
        <v>0</v>
      </c>
      <c r="Y26" s="106">
        <f t="shared" si="0"/>
        <v>0</v>
      </c>
      <c r="Z26" s="106">
        <f t="shared" si="0"/>
        <v>0</v>
      </c>
      <c r="AA26" s="106">
        <f t="shared" si="0"/>
        <v>0</v>
      </c>
      <c r="AB26" s="106">
        <f t="shared" si="0"/>
        <v>0</v>
      </c>
      <c r="AC26" s="107">
        <f t="shared" si="1"/>
        <v>0</v>
      </c>
      <c r="AD26" s="107">
        <f t="shared" si="2"/>
        <v>0</v>
      </c>
      <c r="AE26" s="107">
        <f t="shared" si="3"/>
        <v>0</v>
      </c>
      <c r="AF26" s="107">
        <f t="shared" si="4"/>
        <v>0</v>
      </c>
      <c r="AG26" s="107">
        <v>0</v>
      </c>
    </row>
    <row r="27" spans="3:33" ht="15" customHeight="1" x14ac:dyDescent="0.35">
      <c r="C27" s="223" t="s">
        <v>103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5"/>
      <c r="P27" s="55"/>
      <c r="Q27" s="55"/>
      <c r="R27" s="55"/>
      <c r="S27" s="55"/>
      <c r="T27" s="55"/>
      <c r="U27" s="101"/>
      <c r="V27" s="108"/>
      <c r="W27" s="113">
        <v>1</v>
      </c>
      <c r="X27" s="106">
        <f t="shared" si="0"/>
        <v>0</v>
      </c>
      <c r="Y27" s="106">
        <f t="shared" si="0"/>
        <v>0</v>
      </c>
      <c r="Z27" s="106">
        <f t="shared" si="0"/>
        <v>0</v>
      </c>
      <c r="AA27" s="106">
        <f t="shared" si="0"/>
        <v>0</v>
      </c>
      <c r="AB27" s="106">
        <f t="shared" si="0"/>
        <v>0</v>
      </c>
      <c r="AC27" s="107">
        <f t="shared" si="1"/>
        <v>0</v>
      </c>
      <c r="AD27" s="107">
        <f t="shared" si="2"/>
        <v>0</v>
      </c>
      <c r="AE27" s="107">
        <f t="shared" si="3"/>
        <v>0</v>
      </c>
      <c r="AF27" s="107">
        <f t="shared" si="4"/>
        <v>0</v>
      </c>
      <c r="AG27" s="107">
        <v>0</v>
      </c>
    </row>
    <row r="28" spans="3:33" ht="15" customHeight="1" x14ac:dyDescent="0.35">
      <c r="C28" s="220" t="s">
        <v>104</v>
      </c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2"/>
      <c r="P28" s="55"/>
      <c r="Q28" s="55"/>
      <c r="R28" s="55"/>
      <c r="S28" s="55"/>
      <c r="T28" s="55"/>
      <c r="U28" s="101"/>
      <c r="V28" s="108"/>
      <c r="W28" s="113">
        <v>5</v>
      </c>
      <c r="X28" s="106">
        <f t="shared" ref="X28:AB35" si="14">IF(P28="x",1,0)</f>
        <v>0</v>
      </c>
      <c r="Y28" s="106">
        <f t="shared" si="14"/>
        <v>0</v>
      </c>
      <c r="Z28" s="106">
        <f t="shared" si="14"/>
        <v>0</v>
      </c>
      <c r="AA28" s="106">
        <f t="shared" si="14"/>
        <v>0</v>
      </c>
      <c r="AB28" s="106">
        <f t="shared" si="14"/>
        <v>0</v>
      </c>
      <c r="AC28" s="107">
        <f>4*(W28*X28)</f>
        <v>0</v>
      </c>
      <c r="AD28" s="107">
        <f>3*(W28*Y28)</f>
        <v>0</v>
      </c>
      <c r="AE28" s="107">
        <f>2*(W28*Z28)</f>
        <v>0</v>
      </c>
      <c r="AF28" s="107">
        <f>+W28*AA28</f>
        <v>0</v>
      </c>
      <c r="AG28" s="107">
        <v>0</v>
      </c>
    </row>
    <row r="29" spans="3:33" ht="15" customHeight="1" x14ac:dyDescent="0.35">
      <c r="C29" s="220" t="s">
        <v>105</v>
      </c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2"/>
      <c r="P29" s="55"/>
      <c r="Q29" s="55"/>
      <c r="R29" s="55"/>
      <c r="S29" s="55"/>
      <c r="T29" s="55"/>
      <c r="U29" s="101"/>
      <c r="V29" s="108"/>
      <c r="W29" s="113">
        <v>1</v>
      </c>
      <c r="X29" s="106">
        <f t="shared" si="14"/>
        <v>0</v>
      </c>
      <c r="Y29" s="106">
        <f t="shared" si="14"/>
        <v>0</v>
      </c>
      <c r="Z29" s="106">
        <f t="shared" si="14"/>
        <v>0</v>
      </c>
      <c r="AA29" s="106">
        <f t="shared" si="14"/>
        <v>0</v>
      </c>
      <c r="AB29" s="106">
        <f t="shared" si="14"/>
        <v>0</v>
      </c>
      <c r="AC29" s="107">
        <f>4*(W29*X29)</f>
        <v>0</v>
      </c>
      <c r="AD29" s="107">
        <f>3*(W29*Y29)</f>
        <v>0</v>
      </c>
      <c r="AE29" s="107">
        <f>2*(W29*Z29)</f>
        <v>0</v>
      </c>
      <c r="AF29" s="107">
        <f>+W29*AA29</f>
        <v>0</v>
      </c>
      <c r="AG29" s="107">
        <v>0</v>
      </c>
    </row>
    <row r="30" spans="3:33" ht="15" hidden="1" customHeight="1" x14ac:dyDescent="0.35">
      <c r="C30" s="220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2"/>
      <c r="P30" s="114"/>
      <c r="Q30" s="114"/>
      <c r="R30" s="114"/>
      <c r="S30" s="114"/>
      <c r="T30" s="114"/>
      <c r="U30" s="101"/>
      <c r="V30" s="108"/>
      <c r="W30" s="113"/>
      <c r="X30" s="106">
        <f t="shared" si="14"/>
        <v>0</v>
      </c>
      <c r="Y30" s="106">
        <f t="shared" si="14"/>
        <v>0</v>
      </c>
      <c r="Z30" s="106">
        <f t="shared" si="14"/>
        <v>0</v>
      </c>
      <c r="AA30" s="106">
        <f t="shared" si="14"/>
        <v>0</v>
      </c>
      <c r="AB30" s="106">
        <f t="shared" si="14"/>
        <v>0</v>
      </c>
      <c r="AC30" s="107">
        <f>4*(W30*X30)</f>
        <v>0</v>
      </c>
      <c r="AD30" s="107">
        <f>3*(W30*Y30)</f>
        <v>0</v>
      </c>
      <c r="AE30" s="107">
        <f>2*(W30*Z30)</f>
        <v>0</v>
      </c>
      <c r="AF30" s="107">
        <f>+W30*AA30</f>
        <v>0</v>
      </c>
      <c r="AG30" s="107">
        <v>0</v>
      </c>
    </row>
    <row r="31" spans="3:33" ht="15" hidden="1" customHeight="1" x14ac:dyDescent="0.35">
      <c r="C31" s="220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2"/>
      <c r="P31" s="114"/>
      <c r="Q31" s="114"/>
      <c r="R31" s="114"/>
      <c r="S31" s="114"/>
      <c r="T31" s="114"/>
      <c r="U31" s="101"/>
      <c r="V31" s="108"/>
      <c r="W31" s="113"/>
      <c r="X31" s="106">
        <f t="shared" si="14"/>
        <v>0</v>
      </c>
      <c r="Y31" s="106">
        <f t="shared" si="14"/>
        <v>0</v>
      </c>
      <c r="Z31" s="106">
        <f t="shared" si="14"/>
        <v>0</v>
      </c>
      <c r="AA31" s="106">
        <f t="shared" si="14"/>
        <v>0</v>
      </c>
      <c r="AB31" s="106">
        <f t="shared" si="14"/>
        <v>0</v>
      </c>
      <c r="AC31" s="107">
        <f>4*(W31*X31)</f>
        <v>0</v>
      </c>
      <c r="AD31" s="107">
        <f>3*(W31*Y31)</f>
        <v>0</v>
      </c>
      <c r="AE31" s="107">
        <f>2*(W31*Z31)</f>
        <v>0</v>
      </c>
      <c r="AF31" s="107">
        <f>+W31*AA31</f>
        <v>0</v>
      </c>
      <c r="AG31" s="107">
        <v>0</v>
      </c>
    </row>
    <row r="32" spans="3:33" ht="15" hidden="1" customHeight="1" x14ac:dyDescent="0.35">
      <c r="C32" s="216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8"/>
      <c r="P32" s="114"/>
      <c r="Q32" s="114"/>
      <c r="R32" s="114"/>
      <c r="S32" s="114"/>
      <c r="T32" s="114"/>
      <c r="U32" s="101"/>
      <c r="V32" s="108"/>
      <c r="W32" s="113"/>
      <c r="X32" s="106">
        <f t="shared" si="14"/>
        <v>0</v>
      </c>
      <c r="Y32" s="106">
        <f t="shared" si="14"/>
        <v>0</v>
      </c>
      <c r="Z32" s="106">
        <f t="shared" si="14"/>
        <v>0</v>
      </c>
      <c r="AA32" s="106">
        <f t="shared" si="14"/>
        <v>0</v>
      </c>
      <c r="AB32" s="106">
        <f t="shared" si="14"/>
        <v>0</v>
      </c>
      <c r="AC32" s="107">
        <f t="shared" si="1"/>
        <v>0</v>
      </c>
      <c r="AD32" s="107">
        <f t="shared" si="2"/>
        <v>0</v>
      </c>
      <c r="AE32" s="107">
        <f t="shared" si="3"/>
        <v>0</v>
      </c>
      <c r="AF32" s="107">
        <f t="shared" si="4"/>
        <v>0</v>
      </c>
      <c r="AG32" s="107">
        <v>0</v>
      </c>
    </row>
    <row r="33" spans="2:33" ht="15" hidden="1" customHeight="1" x14ac:dyDescent="0.35">
      <c r="C33" s="216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8"/>
      <c r="P33" s="114"/>
      <c r="Q33" s="114"/>
      <c r="R33" s="114"/>
      <c r="S33" s="114"/>
      <c r="T33" s="114"/>
      <c r="U33" s="101"/>
      <c r="V33" s="108"/>
      <c r="W33" s="113"/>
      <c r="X33" s="106">
        <f t="shared" si="14"/>
        <v>0</v>
      </c>
      <c r="Y33" s="106">
        <f t="shared" si="14"/>
        <v>0</v>
      </c>
      <c r="Z33" s="106">
        <f t="shared" si="14"/>
        <v>0</v>
      </c>
      <c r="AA33" s="106">
        <f t="shared" si="14"/>
        <v>0</v>
      </c>
      <c r="AB33" s="106">
        <f t="shared" si="14"/>
        <v>0</v>
      </c>
      <c r="AC33" s="107">
        <f t="shared" si="1"/>
        <v>0</v>
      </c>
      <c r="AD33" s="107">
        <f t="shared" si="2"/>
        <v>0</v>
      </c>
      <c r="AE33" s="107">
        <f t="shared" si="3"/>
        <v>0</v>
      </c>
      <c r="AF33" s="107">
        <f t="shared" si="4"/>
        <v>0</v>
      </c>
      <c r="AG33" s="107">
        <v>0</v>
      </c>
    </row>
    <row r="34" spans="2:33" ht="15" hidden="1" customHeight="1" x14ac:dyDescent="0.35"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8"/>
      <c r="P34" s="114"/>
      <c r="Q34" s="114"/>
      <c r="R34" s="114"/>
      <c r="S34" s="114"/>
      <c r="T34" s="114"/>
      <c r="U34" s="101"/>
      <c r="V34" s="108"/>
      <c r="W34" s="113"/>
      <c r="X34" s="106">
        <f t="shared" si="14"/>
        <v>0</v>
      </c>
      <c r="Y34" s="106">
        <f t="shared" si="14"/>
        <v>0</v>
      </c>
      <c r="Z34" s="106">
        <f t="shared" si="14"/>
        <v>0</v>
      </c>
      <c r="AA34" s="106">
        <f t="shared" si="14"/>
        <v>0</v>
      </c>
      <c r="AB34" s="106">
        <f t="shared" si="14"/>
        <v>0</v>
      </c>
      <c r="AC34" s="107">
        <f t="shared" si="1"/>
        <v>0</v>
      </c>
      <c r="AD34" s="107">
        <f t="shared" si="2"/>
        <v>0</v>
      </c>
      <c r="AE34" s="107">
        <f t="shared" si="3"/>
        <v>0</v>
      </c>
      <c r="AF34" s="107">
        <f t="shared" si="4"/>
        <v>0</v>
      </c>
      <c r="AG34" s="107">
        <v>0</v>
      </c>
    </row>
    <row r="35" spans="2:33" ht="15" hidden="1" customHeight="1" x14ac:dyDescent="0.35">
      <c r="C35" s="216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8"/>
      <c r="P35" s="114"/>
      <c r="Q35" s="114"/>
      <c r="R35" s="114"/>
      <c r="S35" s="114"/>
      <c r="T35" s="114"/>
      <c r="U35" s="101"/>
      <c r="V35" s="108"/>
      <c r="W35" s="113"/>
      <c r="X35" s="106">
        <f t="shared" si="14"/>
        <v>0</v>
      </c>
      <c r="Y35" s="106">
        <f t="shared" si="14"/>
        <v>0</v>
      </c>
      <c r="Z35" s="106">
        <f t="shared" si="14"/>
        <v>0</v>
      </c>
      <c r="AA35" s="106">
        <f t="shared" si="14"/>
        <v>0</v>
      </c>
      <c r="AB35" s="106">
        <f t="shared" si="14"/>
        <v>0</v>
      </c>
      <c r="AC35" s="107">
        <f t="shared" si="1"/>
        <v>0</v>
      </c>
      <c r="AD35" s="107">
        <f t="shared" si="2"/>
        <v>0</v>
      </c>
      <c r="AE35" s="107">
        <f t="shared" si="3"/>
        <v>0</v>
      </c>
      <c r="AF35" s="107">
        <f t="shared" si="4"/>
        <v>0</v>
      </c>
      <c r="AG35" s="107">
        <v>0</v>
      </c>
    </row>
    <row r="36" spans="2:33" ht="15.75" customHeight="1" x14ac:dyDescent="0.3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8"/>
      <c r="W36" s="115"/>
      <c r="X36" s="101"/>
      <c r="Y36" s="101"/>
    </row>
    <row r="37" spans="2:33" ht="15" customHeight="1" x14ac:dyDescent="0.35">
      <c r="B37" s="101"/>
      <c r="C37" s="116" t="s">
        <v>106</v>
      </c>
      <c r="D37" s="117"/>
      <c r="E37" s="117"/>
      <c r="F37" s="117"/>
      <c r="G37" s="117"/>
      <c r="H37" s="118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8"/>
      <c r="W37" s="115"/>
      <c r="X37" s="101"/>
      <c r="Y37" s="101"/>
    </row>
    <row r="38" spans="2:33" ht="12.75" x14ac:dyDescent="0.3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8"/>
      <c r="W38" s="115"/>
      <c r="X38" s="101"/>
      <c r="Y38" s="101"/>
    </row>
    <row r="39" spans="2:33" ht="20.25" customHeight="1" x14ac:dyDescent="0.35">
      <c r="B39" s="101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0"/>
      <c r="U39" s="101"/>
      <c r="V39" s="108"/>
      <c r="W39" s="115"/>
      <c r="X39" s="101"/>
      <c r="Y39" s="101"/>
    </row>
    <row r="40" spans="2:33" ht="20.25" customHeight="1" x14ac:dyDescent="0.35">
      <c r="B40" s="10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3"/>
      <c r="U40" s="101"/>
      <c r="V40" s="108"/>
      <c r="W40" s="115"/>
      <c r="X40" s="101"/>
      <c r="Y40" s="101"/>
    </row>
    <row r="41" spans="2:33" ht="20.25" customHeight="1" x14ac:dyDescent="0.35">
      <c r="B41" s="10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3"/>
      <c r="U41" s="101"/>
      <c r="V41" s="108"/>
      <c r="W41" s="115"/>
      <c r="X41" s="101"/>
      <c r="Y41" s="101"/>
    </row>
    <row r="42" spans="2:33" ht="20.25" customHeight="1" x14ac:dyDescent="0.35">
      <c r="B42" s="101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3"/>
      <c r="U42" s="101"/>
      <c r="V42" s="108"/>
      <c r="W42" s="115"/>
      <c r="X42" s="101"/>
      <c r="Y42" s="101"/>
    </row>
    <row r="43" spans="2:33" ht="20.25" customHeight="1" x14ac:dyDescent="0.35">
      <c r="B43" s="10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3"/>
      <c r="U43" s="101"/>
      <c r="V43" s="108"/>
      <c r="W43" s="115"/>
      <c r="X43" s="101"/>
      <c r="Y43" s="101"/>
    </row>
    <row r="44" spans="2:33" ht="20.25" customHeight="1" x14ac:dyDescent="0.35">
      <c r="B44" s="101"/>
      <c r="C44" s="131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/>
      <c r="U44" s="101"/>
      <c r="V44" s="108"/>
      <c r="W44" s="115"/>
      <c r="X44" s="101"/>
      <c r="Y44" s="101"/>
    </row>
    <row r="45" spans="2:33" ht="20.25" customHeight="1" x14ac:dyDescent="0.35">
      <c r="B45" s="101"/>
      <c r="C45" s="131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3"/>
      <c r="U45" s="101"/>
      <c r="V45" s="108"/>
      <c r="W45" s="115"/>
      <c r="X45" s="101"/>
      <c r="Y45" s="101"/>
    </row>
    <row r="46" spans="2:33" ht="20.25" customHeight="1" x14ac:dyDescent="0.35">
      <c r="B46" s="101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3"/>
      <c r="U46" s="101"/>
      <c r="V46" s="108"/>
      <c r="W46" s="115"/>
      <c r="X46" s="101"/>
      <c r="Y46" s="101"/>
    </row>
    <row r="47" spans="2:33" ht="15" customHeight="1" x14ac:dyDescent="0.35">
      <c r="B47" s="101"/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6"/>
      <c r="U47" s="101"/>
      <c r="V47" s="108"/>
      <c r="W47" s="115"/>
      <c r="X47" s="101"/>
      <c r="Y47" s="101"/>
    </row>
    <row r="48" spans="2:33" ht="20.25" hidden="1" x14ac:dyDescent="0.35">
      <c r="C48" s="119" t="s">
        <v>107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219">
        <f>SUM(AC11:AG35)/40</f>
        <v>0</v>
      </c>
      <c r="S48" s="219"/>
      <c r="T48" s="219"/>
      <c r="X48" s="101"/>
      <c r="Y48" s="101"/>
    </row>
    <row r="49" spans="24:25" ht="15" customHeight="1" x14ac:dyDescent="0.35">
      <c r="X49" s="101"/>
      <c r="Y49" s="101"/>
    </row>
    <row r="50" spans="24:25" ht="15" customHeight="1" x14ac:dyDescent="0.35">
      <c r="X50" s="101"/>
      <c r="Y50" s="101"/>
    </row>
    <row r="51" spans="24:25" ht="15" customHeight="1" x14ac:dyDescent="0.35">
      <c r="X51" s="101"/>
      <c r="Y51" s="101"/>
    </row>
    <row r="52" spans="24:25" ht="15" customHeight="1" x14ac:dyDescent="0.35">
      <c r="X52" s="101"/>
      <c r="Y52" s="101"/>
    </row>
    <row r="53" spans="24:25" ht="15" customHeight="1" x14ac:dyDescent="0.35">
      <c r="X53" s="101"/>
      <c r="Y53" s="101"/>
    </row>
    <row r="54" spans="24:25" ht="15" customHeight="1" x14ac:dyDescent="0.35">
      <c r="X54" s="101"/>
      <c r="Y54" s="101"/>
    </row>
    <row r="55" spans="24:25" ht="15" customHeight="1" x14ac:dyDescent="0.35">
      <c r="X55" s="101"/>
      <c r="Y55" s="101"/>
    </row>
    <row r="56" spans="24:25" ht="15" customHeight="1" x14ac:dyDescent="0.35">
      <c r="X56" s="101"/>
      <c r="Y56" s="101"/>
    </row>
    <row r="57" spans="24:25" ht="15" customHeight="1" x14ac:dyDescent="0.35">
      <c r="X57" s="101"/>
      <c r="Y57" s="101"/>
    </row>
    <row r="58" spans="24:25" ht="15" customHeight="1" x14ac:dyDescent="0.35">
      <c r="X58" s="101"/>
      <c r="Y58" s="101"/>
    </row>
    <row r="59" spans="24:25" ht="15" customHeight="1" x14ac:dyDescent="0.35">
      <c r="X59" s="101"/>
      <c r="Y59" s="101"/>
    </row>
    <row r="60" spans="24:25" ht="15" customHeight="1" x14ac:dyDescent="0.35">
      <c r="X60" s="101"/>
      <c r="Y60" s="101"/>
    </row>
    <row r="61" spans="24:25" ht="15" customHeight="1" x14ac:dyDescent="0.35">
      <c r="X61" s="101"/>
      <c r="Y61" s="101"/>
    </row>
    <row r="62" spans="24:25" ht="15" customHeight="1" x14ac:dyDescent="0.35">
      <c r="X62" s="101"/>
      <c r="Y62" s="101"/>
    </row>
    <row r="63" spans="24:25" ht="15" customHeight="1" x14ac:dyDescent="0.35">
      <c r="X63" s="101"/>
      <c r="Y63" s="101"/>
    </row>
    <row r="64" spans="24:25" ht="15" customHeight="1" x14ac:dyDescent="0.35">
      <c r="X64" s="101"/>
      <c r="Y64" s="101"/>
    </row>
    <row r="65" spans="24:25" ht="15" customHeight="1" x14ac:dyDescent="0.35">
      <c r="X65" s="101"/>
      <c r="Y65" s="101"/>
    </row>
  </sheetData>
  <sheetProtection sheet="1" selectLockedCells="1"/>
  <mergeCells count="33">
    <mergeCell ref="C16:O16"/>
    <mergeCell ref="B1:U1"/>
    <mergeCell ref="C2:T2"/>
    <mergeCell ref="H4:T4"/>
    <mergeCell ref="H5:T5"/>
    <mergeCell ref="H6:T6"/>
    <mergeCell ref="H7:T7"/>
    <mergeCell ref="P9:T9"/>
    <mergeCell ref="C11:O11"/>
    <mergeCell ref="C12:O12"/>
    <mergeCell ref="C14:O14"/>
    <mergeCell ref="C15:O15"/>
    <mergeCell ref="C13:O13"/>
    <mergeCell ref="C28:O28"/>
    <mergeCell ref="C17:O17"/>
    <mergeCell ref="C18:O18"/>
    <mergeCell ref="C19:O19"/>
    <mergeCell ref="C20:O20"/>
    <mergeCell ref="C21:O21"/>
    <mergeCell ref="C22:O22"/>
    <mergeCell ref="C23:O23"/>
    <mergeCell ref="C24:O24"/>
    <mergeCell ref="C25:O25"/>
    <mergeCell ref="C26:O26"/>
    <mergeCell ref="C27:O27"/>
    <mergeCell ref="C35:O35"/>
    <mergeCell ref="R48:T48"/>
    <mergeCell ref="C29:O29"/>
    <mergeCell ref="C30:O30"/>
    <mergeCell ref="C31:O31"/>
    <mergeCell ref="C32:O32"/>
    <mergeCell ref="C33:O33"/>
    <mergeCell ref="C34:O34"/>
  </mergeCells>
  <phoneticPr fontId="1" type="noConversion"/>
  <printOptions horizontalCentered="1"/>
  <pageMargins left="0.31496062992125984" right="0.31496062992125984" top="1.5748031496062993" bottom="0.59055118110236227" header="0.19685039370078741" footer="0.19685039370078741"/>
  <pageSetup paperSize="9" fitToHeight="0" orientation="portrait" horizontalDpi="300" verticalDpi="300" r:id="rId1"/>
  <headerFooter scaleWithDoc="0" alignWithMargins="0">
    <oddHeader>&amp;L&amp;G</oddHeader>
    <oddFooter>&amp;CPage &amp;P of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80FA81-643A-4878-BCF0-178EA01C2CFD}">
          <x14:formula1>
            <xm:f>Data!$G$2:$G$3</xm:f>
          </x14:formula1>
          <xm:sqref>P11:T29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4ED9-4D79-4EF2-B034-B03EE3A4C67B}">
  <sheetPr codeName="Sheet5">
    <tabColor rgb="FF00B050"/>
  </sheetPr>
  <dimension ref="A1:G21"/>
  <sheetViews>
    <sheetView workbookViewId="0">
      <selection activeCell="G3" sqref="G3"/>
    </sheetView>
  </sheetViews>
  <sheetFormatPr defaultRowHeight="12.75" x14ac:dyDescent="0.35"/>
  <cols>
    <col min="1" max="1" width="33" bestFit="1" customWidth="1"/>
    <col min="3" max="4" width="10.1328125" bestFit="1" customWidth="1"/>
    <col min="5" max="5" width="44.86328125" bestFit="1" customWidth="1"/>
    <col min="6" max="6" width="71.59765625" bestFit="1" customWidth="1"/>
    <col min="7" max="7" width="10.1328125" bestFit="1" customWidth="1"/>
  </cols>
  <sheetData>
    <row r="1" spans="1:7" ht="13.15" x14ac:dyDescent="0.4">
      <c r="A1" s="97" t="s">
        <v>150</v>
      </c>
      <c r="B1" s="97" t="s">
        <v>171</v>
      </c>
      <c r="C1" s="97" t="s">
        <v>187</v>
      </c>
      <c r="D1" s="97" t="s">
        <v>188</v>
      </c>
      <c r="E1" s="97" t="s">
        <v>190</v>
      </c>
      <c r="F1" s="97" t="s">
        <v>189</v>
      </c>
      <c r="G1" s="97" t="s">
        <v>203</v>
      </c>
    </row>
    <row r="2" spans="1:7" x14ac:dyDescent="0.35">
      <c r="A2" t="s">
        <v>151</v>
      </c>
      <c r="B2">
        <v>5113</v>
      </c>
      <c r="C2" s="96">
        <v>43854</v>
      </c>
      <c r="D2" s="96">
        <v>43856</v>
      </c>
      <c r="E2" t="s">
        <v>172</v>
      </c>
      <c r="F2" t="str">
        <f>_xlfn.CONCAT(E2," from ",TEXT(C2,"dd/mm/aaaa")," to ",TEXT(D2,"dd/mm/aaaa"))</f>
        <v>Santiago, Chile from 24/01/2020 to 26/01/2020</v>
      </c>
      <c r="G2" s="98" t="s">
        <v>202</v>
      </c>
    </row>
    <row r="3" spans="1:7" x14ac:dyDescent="0.35">
      <c r="A3" t="s">
        <v>152</v>
      </c>
      <c r="B3">
        <v>5114</v>
      </c>
      <c r="C3" s="96">
        <v>43862</v>
      </c>
      <c r="D3" s="96">
        <v>43865</v>
      </c>
      <c r="E3" t="s">
        <v>173</v>
      </c>
      <c r="F3" t="str">
        <f t="shared" ref="F3:F21" si="0">_xlfn.CONCAT(E3," from ",TEXT(C3,"dd/mm/aaaa")," to ",TEXT(D3,"dd/mm/aaaa"))</f>
        <v>Alexandria, Egypt from 01/02/2020 to 04/02/2020</v>
      </c>
    </row>
    <row r="4" spans="1:7" x14ac:dyDescent="0.35">
      <c r="A4" t="s">
        <v>153</v>
      </c>
      <c r="B4">
        <v>5115</v>
      </c>
      <c r="C4" s="96">
        <v>43881</v>
      </c>
      <c r="D4" s="96">
        <v>43883</v>
      </c>
      <c r="E4" t="s">
        <v>174</v>
      </c>
      <c r="F4" t="str">
        <f t="shared" si="0"/>
        <v>Wladyslawowo, Poland from 20/02/2020 to 22/02/2020</v>
      </c>
    </row>
    <row r="5" spans="1:7" x14ac:dyDescent="0.35">
      <c r="A5" t="s">
        <v>154</v>
      </c>
      <c r="B5">
        <v>5116</v>
      </c>
      <c r="C5" s="96">
        <v>43886</v>
      </c>
      <c r="D5" s="96">
        <v>43888</v>
      </c>
      <c r="E5" t="s">
        <v>175</v>
      </c>
      <c r="F5" t="str">
        <f t="shared" si="0"/>
        <v>Nakhon Ratchasima, Thailand from 25/02/2020 to 27/02/2020</v>
      </c>
    </row>
    <row r="6" spans="1:7" x14ac:dyDescent="0.35">
      <c r="A6" t="s">
        <v>155</v>
      </c>
      <c r="B6">
        <v>5117</v>
      </c>
      <c r="C6" s="96">
        <v>43895</v>
      </c>
      <c r="D6" s="96">
        <v>43898</v>
      </c>
      <c r="E6" t="s">
        <v>176</v>
      </c>
      <c r="F6" t="str">
        <f t="shared" si="0"/>
        <v>Platja d'Aro, Spain from 05/03/2020 to 08/03/2020</v>
      </c>
    </row>
    <row r="7" spans="1:7" x14ac:dyDescent="0.35">
      <c r="A7" t="s">
        <v>156</v>
      </c>
      <c r="B7">
        <v>5118</v>
      </c>
      <c r="C7" s="96">
        <v>43902</v>
      </c>
      <c r="D7" s="96">
        <v>43905</v>
      </c>
      <c r="E7" s="98" t="s">
        <v>194</v>
      </c>
      <c r="F7" t="str">
        <f t="shared" si="0"/>
        <v>Hangzhou, China from 12/03/2020 to 15/03/2020</v>
      </c>
    </row>
    <row r="8" spans="1:7" x14ac:dyDescent="0.35">
      <c r="A8" t="s">
        <v>157</v>
      </c>
      <c r="B8">
        <v>5119</v>
      </c>
      <c r="C8" s="96">
        <v>43908</v>
      </c>
      <c r="D8" s="96">
        <v>43911</v>
      </c>
      <c r="E8" s="98" t="s">
        <v>191</v>
      </c>
      <c r="F8" t="str">
        <f t="shared" si="0"/>
        <v>Lignano Sabbiadoro, Italy from 18/03/2020 to 21/03/2020</v>
      </c>
    </row>
    <row r="9" spans="1:7" x14ac:dyDescent="0.35">
      <c r="A9" t="s">
        <v>158</v>
      </c>
      <c r="B9">
        <v>5120</v>
      </c>
      <c r="C9" s="96">
        <v>43914</v>
      </c>
      <c r="D9" s="96">
        <v>43916</v>
      </c>
      <c r="E9" t="s">
        <v>177</v>
      </c>
      <c r="F9" t="str">
        <f t="shared" si="0"/>
        <v>Amman, Jordan from 24/03/2020 to 26/03/2020</v>
      </c>
    </row>
    <row r="10" spans="1:7" x14ac:dyDescent="0.35">
      <c r="A10" t="s">
        <v>159</v>
      </c>
      <c r="B10">
        <v>5121</v>
      </c>
      <c r="C10" s="96">
        <v>43960</v>
      </c>
      <c r="D10" s="96">
        <v>43962</v>
      </c>
      <c r="E10" t="s">
        <v>178</v>
      </c>
      <c r="F10" t="str">
        <f t="shared" si="0"/>
        <v>Laško, Slovenia from 09/05/2020 to 11/05/2020</v>
      </c>
    </row>
    <row r="11" spans="1:7" x14ac:dyDescent="0.35">
      <c r="A11" t="s">
        <v>160</v>
      </c>
      <c r="B11">
        <v>5122</v>
      </c>
      <c r="C11" s="96">
        <v>43964</v>
      </c>
      <c r="D11" s="96">
        <v>43967</v>
      </c>
      <c r="E11" t="s">
        <v>178</v>
      </c>
      <c r="F11" t="str">
        <f t="shared" si="0"/>
        <v>Laško, Slovenia from 13/05/2020 to 16/05/2020</v>
      </c>
    </row>
    <row r="12" spans="1:7" x14ac:dyDescent="0.35">
      <c r="A12" t="s">
        <v>161</v>
      </c>
      <c r="B12">
        <v>5123</v>
      </c>
      <c r="C12" s="96">
        <v>43971</v>
      </c>
      <c r="D12" s="96">
        <v>43974</v>
      </c>
      <c r="E12" t="s">
        <v>179</v>
      </c>
      <c r="F12" t="str">
        <f t="shared" si="0"/>
        <v>Bratislava, Slovakia from 20/05/2020 to 23/05/2020</v>
      </c>
    </row>
    <row r="13" spans="1:7" x14ac:dyDescent="0.35">
      <c r="A13" t="s">
        <v>162</v>
      </c>
      <c r="B13">
        <v>5124</v>
      </c>
      <c r="C13" s="96">
        <v>43980</v>
      </c>
      <c r="D13" s="96">
        <v>43982</v>
      </c>
      <c r="E13" t="s">
        <v>180</v>
      </c>
      <c r="F13" t="str">
        <f t="shared" si="0"/>
        <v>Ostrava, Czechia from 29/05/2020 to 31/05/2020</v>
      </c>
    </row>
    <row r="14" spans="1:7" x14ac:dyDescent="0.35">
      <c r="A14" t="s">
        <v>163</v>
      </c>
      <c r="B14">
        <v>5125</v>
      </c>
      <c r="C14" s="96">
        <v>44001</v>
      </c>
      <c r="D14" s="96">
        <v>44003</v>
      </c>
      <c r="E14" t="s">
        <v>181</v>
      </c>
      <c r="F14" t="str">
        <f t="shared" si="0"/>
        <v>Girona, Spain from 19/06/2020 to 21/06/2020</v>
      </c>
    </row>
    <row r="15" spans="1:7" x14ac:dyDescent="0.35">
      <c r="A15" t="s">
        <v>164</v>
      </c>
      <c r="B15">
        <v>5126</v>
      </c>
      <c r="C15" s="96">
        <v>44013</v>
      </c>
      <c r="D15" s="96">
        <v>44015</v>
      </c>
      <c r="E15" t="s">
        <v>182</v>
      </c>
      <c r="F15" t="str">
        <f t="shared" si="0"/>
        <v>Fort Worth, TX, USA from 01/07/2020 to 03/07/2020</v>
      </c>
    </row>
    <row r="16" spans="1:7" x14ac:dyDescent="0.35">
      <c r="A16" t="s">
        <v>165</v>
      </c>
      <c r="B16">
        <v>2910</v>
      </c>
      <c r="C16" s="96">
        <v>44069</v>
      </c>
      <c r="D16" s="96">
        <v>44078</v>
      </c>
      <c r="E16" t="s">
        <v>183</v>
      </c>
      <c r="F16" t="str">
        <f t="shared" si="0"/>
        <v>Tokyo, Japan from 26/08/2020 to 04/09/2020</v>
      </c>
    </row>
    <row r="17" spans="1:6" x14ac:dyDescent="0.35">
      <c r="A17" t="s">
        <v>166</v>
      </c>
      <c r="B17">
        <v>5128</v>
      </c>
      <c r="C17" s="96">
        <v>44141</v>
      </c>
      <c r="D17" s="96">
        <v>44143</v>
      </c>
      <c r="E17" t="s">
        <v>184</v>
      </c>
      <c r="F17" t="str">
        <f t="shared" si="0"/>
        <v>Stadskanaal, Netherlands from 06/11/2020 to 08/11/2020</v>
      </c>
    </row>
    <row r="18" spans="1:6" x14ac:dyDescent="0.35">
      <c r="A18" t="s">
        <v>167</v>
      </c>
      <c r="B18">
        <v>5129</v>
      </c>
      <c r="C18" s="96">
        <v>44147</v>
      </c>
      <c r="D18" s="96">
        <v>44150</v>
      </c>
      <c r="E18" t="s">
        <v>185</v>
      </c>
      <c r="F18" t="str">
        <f t="shared" si="0"/>
        <v>Jakarta, Indonesia from 12/11/2020 to 15/11/2020</v>
      </c>
    </row>
    <row r="19" spans="1:6" x14ac:dyDescent="0.35">
      <c r="A19" t="s">
        <v>168</v>
      </c>
      <c r="B19">
        <v>5130</v>
      </c>
      <c r="C19" s="96">
        <v>44169</v>
      </c>
      <c r="D19" s="96">
        <v>44171</v>
      </c>
      <c r="E19" t="s">
        <v>186</v>
      </c>
      <c r="F19" t="str">
        <f t="shared" si="0"/>
        <v>Buenos Aires, Argentina from 04/12/2020 to 06/12/2020</v>
      </c>
    </row>
    <row r="20" spans="1:6" x14ac:dyDescent="0.35">
      <c r="A20" t="s">
        <v>169</v>
      </c>
      <c r="B20">
        <v>5131</v>
      </c>
      <c r="C20" s="96">
        <v>44175</v>
      </c>
      <c r="D20" s="96">
        <v>44177</v>
      </c>
      <c r="E20" s="98" t="s">
        <v>192</v>
      </c>
      <c r="F20" t="str">
        <f t="shared" si="0"/>
        <v>San José, Costa Rica from 10/12/2020 to 12/12/2020</v>
      </c>
    </row>
    <row r="21" spans="1:6" x14ac:dyDescent="0.35">
      <c r="A21" t="s">
        <v>170</v>
      </c>
      <c r="B21">
        <v>5132</v>
      </c>
      <c r="C21" s="96">
        <v>44183</v>
      </c>
      <c r="D21" s="96">
        <v>44186</v>
      </c>
      <c r="E21" s="98" t="s">
        <v>193</v>
      </c>
      <c r="F21" t="str">
        <f t="shared" si="0"/>
        <v>Pattaya, Thailand from 18/12/2020 to 21/12/2020</v>
      </c>
    </row>
  </sheetData>
  <sheetProtection sheet="1" objects="1" scenarios="1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AE85-60CB-4EE8-A08C-E26FBBEE6401}">
  <sheetPr codeName="Sheet6">
    <tabColor rgb="FF00B050"/>
    <pageSetUpPr fitToPage="1"/>
  </sheetPr>
  <dimension ref="A1:AP168"/>
  <sheetViews>
    <sheetView topLeftCell="A111" zoomScale="115" zoomScaleNormal="115" zoomScalePageLayoutView="115" workbookViewId="0">
      <selection activeCell="A133" sqref="A133:XFD136"/>
    </sheetView>
  </sheetViews>
  <sheetFormatPr defaultColWidth="0" defaultRowHeight="0" customHeight="1" zeroHeight="1" x14ac:dyDescent="0.35"/>
  <cols>
    <col min="1" max="1" width="9.1328125" style="4" customWidth="1"/>
    <col min="2" max="14" width="4.265625" style="9" customWidth="1"/>
    <col min="15" max="15" width="4.1328125" style="11" customWidth="1"/>
    <col min="16" max="16" width="4.73046875" style="12" customWidth="1"/>
    <col min="17" max="20" width="4.73046875" style="9" customWidth="1"/>
    <col min="21" max="21" width="15.73046875" style="9" customWidth="1"/>
    <col min="22" max="22" width="4.73046875" style="5" hidden="1" customWidth="1"/>
    <col min="23" max="29" width="4.73046875" style="95" hidden="1" customWidth="1"/>
    <col min="30" max="30" width="8.1328125" style="95" hidden="1" customWidth="1"/>
    <col min="31" max="34" width="4.73046875" style="95" hidden="1" customWidth="1"/>
    <col min="35" max="35" width="3.3984375" style="8" hidden="1" customWidth="1"/>
    <col min="36" max="36" width="9.1328125" style="9" hidden="1" customWidth="1"/>
    <col min="37" max="38" width="9.1328125" style="10" hidden="1" customWidth="1"/>
    <col min="39" max="39" width="9.1328125" style="9" hidden="1" customWidth="1"/>
    <col min="40" max="40" width="9.1328125" style="4" hidden="1" customWidth="1"/>
    <col min="41" max="16384" width="9.1328125" style="9" hidden="1"/>
  </cols>
  <sheetData>
    <row r="1" spans="1:42" ht="17.649999999999999" x14ac:dyDescent="0.35">
      <c r="A1" s="81"/>
      <c r="B1" s="162" t="s">
        <v>141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81"/>
      <c r="W1" s="6"/>
      <c r="AJ1" s="40"/>
    </row>
    <row r="2" spans="1:42" ht="27" customHeight="1" x14ac:dyDescent="0.35">
      <c r="A2" s="81"/>
      <c r="B2" s="161" t="s">
        <v>142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81"/>
      <c r="W2" s="6"/>
      <c r="AJ2" s="40"/>
    </row>
    <row r="3" spans="1:42" ht="14.85" customHeight="1" x14ac:dyDescent="0.35">
      <c r="A3" s="81"/>
      <c r="B3" s="163" t="s">
        <v>140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81"/>
      <c r="W3" s="6"/>
      <c r="AJ3" s="40"/>
    </row>
    <row r="4" spans="1:42" ht="14.85" customHeight="1" x14ac:dyDescent="0.35">
      <c r="A4" s="81"/>
      <c r="U4" s="81"/>
      <c r="W4" s="6"/>
      <c r="AJ4" s="40"/>
    </row>
    <row r="5" spans="1:42" ht="14.85" customHeight="1" x14ac:dyDescent="0.35">
      <c r="A5" s="81"/>
      <c r="B5" s="164" t="s">
        <v>30</v>
      </c>
      <c r="C5" s="164"/>
      <c r="D5" s="164"/>
      <c r="E5" s="164"/>
      <c r="F5" s="164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81"/>
      <c r="W5" s="6"/>
      <c r="X5" s="93"/>
      <c r="Y5" s="93"/>
      <c r="AJ5" s="40"/>
    </row>
    <row r="6" spans="1:42" ht="14.85" customHeight="1" x14ac:dyDescent="0.35">
      <c r="A6" s="81"/>
      <c r="B6" s="167" t="s">
        <v>5</v>
      </c>
      <c r="C6" s="164"/>
      <c r="D6" s="164"/>
      <c r="E6" s="164"/>
      <c r="F6" s="164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81"/>
      <c r="W6" s="6"/>
      <c r="X6" s="93"/>
      <c r="Y6" s="93"/>
      <c r="AJ6" s="40"/>
    </row>
    <row r="7" spans="1:42" ht="14.85" customHeight="1" x14ac:dyDescent="0.35">
      <c r="A7" s="81"/>
      <c r="B7" s="164" t="s">
        <v>9</v>
      </c>
      <c r="C7" s="164"/>
      <c r="D7" s="164"/>
      <c r="E7" s="164"/>
      <c r="F7" s="164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81"/>
      <c r="W7" s="6"/>
      <c r="X7" s="93"/>
      <c r="Y7" s="93"/>
      <c r="AJ7" s="40"/>
    </row>
    <row r="8" spans="1:42" ht="15.6" customHeight="1" x14ac:dyDescent="0.35">
      <c r="A8" s="81"/>
      <c r="B8" s="13"/>
      <c r="C8" s="166" t="s">
        <v>51</v>
      </c>
      <c r="D8" s="166"/>
      <c r="E8" s="166"/>
      <c r="F8" s="166" t="s">
        <v>52</v>
      </c>
      <c r="G8" s="166"/>
      <c r="H8" s="166"/>
      <c r="I8" s="166" t="s">
        <v>53</v>
      </c>
      <c r="J8" s="166"/>
      <c r="K8" s="166"/>
      <c r="L8" s="166" t="s">
        <v>54</v>
      </c>
      <c r="M8" s="166"/>
      <c r="N8" s="166"/>
      <c r="O8" s="166"/>
      <c r="P8" s="169" t="s">
        <v>146</v>
      </c>
      <c r="Q8" s="169"/>
      <c r="R8" s="169"/>
      <c r="S8" s="169"/>
      <c r="T8" s="169"/>
      <c r="U8" s="81"/>
      <c r="W8" s="6"/>
      <c r="X8" s="93"/>
      <c r="Y8" s="93"/>
      <c r="AJ8" s="40"/>
    </row>
    <row r="9" spans="1:42" ht="15.6" customHeight="1" x14ac:dyDescent="0.35">
      <c r="A9" s="81"/>
      <c r="B9" s="13"/>
      <c r="P9" s="137"/>
      <c r="Q9" s="137"/>
      <c r="R9" s="137"/>
      <c r="S9" s="137"/>
      <c r="T9" s="137"/>
      <c r="U9" s="81"/>
      <c r="W9" s="6"/>
      <c r="X9" s="93"/>
      <c r="Y9" s="93"/>
      <c r="AJ9" s="40"/>
    </row>
    <row r="10" spans="1:42" ht="20.25" x14ac:dyDescent="0.35">
      <c r="A10" s="81"/>
      <c r="B10" s="170" t="s">
        <v>82</v>
      </c>
      <c r="C10" s="170"/>
      <c r="D10" s="170"/>
      <c r="E10" s="170"/>
      <c r="F10" s="170"/>
      <c r="G10" s="170"/>
      <c r="H10" s="170"/>
      <c r="I10" s="170"/>
      <c r="J10" s="14"/>
      <c r="K10" s="14"/>
      <c r="L10" s="14"/>
      <c r="M10" s="155" t="s">
        <v>26</v>
      </c>
      <c r="N10" s="156"/>
      <c r="O10" s="157"/>
      <c r="P10" s="146" t="s">
        <v>36</v>
      </c>
      <c r="Q10" s="146"/>
      <c r="R10" s="146"/>
      <c r="S10" s="146"/>
      <c r="T10" s="146"/>
      <c r="U10" s="81"/>
      <c r="W10" s="6"/>
      <c r="X10" s="93"/>
      <c r="Y10" s="93"/>
      <c r="AJ10" s="40"/>
    </row>
    <row r="11" spans="1:42" s="23" customFormat="1" ht="14.85" customHeight="1" x14ac:dyDescent="0.35">
      <c r="A11" s="8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8"/>
      <c r="N11" s="159"/>
      <c r="O11" s="160"/>
      <c r="P11" s="17" t="s">
        <v>31</v>
      </c>
      <c r="Q11" s="18" t="s">
        <v>32</v>
      </c>
      <c r="R11" s="18" t="s">
        <v>33</v>
      </c>
      <c r="S11" s="18" t="s">
        <v>34</v>
      </c>
      <c r="T11" s="18" t="s">
        <v>35</v>
      </c>
      <c r="U11" s="82"/>
      <c r="V11" s="19"/>
      <c r="W11" s="20"/>
      <c r="X11" s="21"/>
      <c r="Y11" s="21"/>
      <c r="Z11" s="22"/>
      <c r="AA11" s="22"/>
      <c r="AB11" s="22"/>
      <c r="AC11" s="22"/>
      <c r="AD11" s="22"/>
      <c r="AE11" s="22"/>
      <c r="AF11" s="22"/>
      <c r="AG11" s="22"/>
      <c r="AH11" s="22"/>
      <c r="AI11" s="8"/>
      <c r="AJ11" s="41"/>
      <c r="AK11" s="24"/>
      <c r="AL11" s="24"/>
      <c r="AN11" s="15"/>
    </row>
    <row r="12" spans="1:42" s="23" customFormat="1" ht="14.85" customHeight="1" x14ac:dyDescent="0.35">
      <c r="A12" s="82"/>
      <c r="B12" s="143" t="s">
        <v>67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71"/>
      <c r="O12" s="56"/>
      <c r="P12" s="94" t="s">
        <v>92</v>
      </c>
      <c r="Q12" s="1"/>
      <c r="R12" s="1"/>
      <c r="S12" s="1"/>
      <c r="T12" s="1"/>
      <c r="U12" s="82"/>
      <c r="V12" s="19"/>
      <c r="W12" s="87">
        <v>5</v>
      </c>
      <c r="X12" s="21">
        <f>IF(P12="x",1,0)</f>
        <v>1</v>
      </c>
      <c r="Y12" s="21">
        <f>IF(Q12="x",1,0)</f>
        <v>0</v>
      </c>
      <c r="Z12" s="21">
        <f>IF(R12="x",1,0)</f>
        <v>0</v>
      </c>
      <c r="AA12" s="21">
        <f>IF(S12="x",1,0)</f>
        <v>0</v>
      </c>
      <c r="AB12" s="21">
        <f>IF(T12="x",1,0)</f>
        <v>0</v>
      </c>
      <c r="AC12" s="22"/>
      <c r="AD12" s="57">
        <f t="shared" ref="AD12:AD23" si="0">4*(W12*X12)</f>
        <v>20</v>
      </c>
      <c r="AE12" s="57">
        <f t="shared" ref="AE12:AE23" si="1">3*(W12*Y12)</f>
        <v>0</v>
      </c>
      <c r="AF12" s="57">
        <f t="shared" ref="AF12:AF23" si="2">2*(W12*Z12)</f>
        <v>0</v>
      </c>
      <c r="AG12" s="57">
        <f t="shared" ref="AG12:AG23" si="3">+W12*AA12</f>
        <v>0</v>
      </c>
      <c r="AH12" s="57">
        <v>0</v>
      </c>
      <c r="AI12" s="8">
        <v>1</v>
      </c>
      <c r="AJ12" s="41"/>
      <c r="AK12" s="58">
        <f t="shared" ref="AK12:AK23" si="4">IF(O12=0,1,0)</f>
        <v>1</v>
      </c>
      <c r="AL12" s="58">
        <v>20</v>
      </c>
      <c r="AN12" s="15"/>
      <c r="AP12" s="41">
        <f>MAX(AD12,AE12,AF12,AG12,AH12)</f>
        <v>20</v>
      </c>
    </row>
    <row r="13" spans="1:42" s="23" customFormat="1" ht="14.85" customHeight="1" x14ac:dyDescent="0.35">
      <c r="A13" s="82"/>
      <c r="B13" s="143" t="s">
        <v>44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72"/>
      <c r="O13" s="56"/>
      <c r="P13" s="94" t="s">
        <v>92</v>
      </c>
      <c r="Q13" s="1"/>
      <c r="R13" s="2"/>
      <c r="S13" s="1"/>
      <c r="T13" s="1"/>
      <c r="U13" s="82"/>
      <c r="V13" s="19"/>
      <c r="W13" s="87">
        <v>8</v>
      </c>
      <c r="X13" s="21">
        <f t="shared" ref="X13:AB23" si="5">IF(P13="x",1,0)</f>
        <v>1</v>
      </c>
      <c r="Y13" s="21">
        <f t="shared" si="5"/>
        <v>0</v>
      </c>
      <c r="Z13" s="21">
        <f t="shared" si="5"/>
        <v>0</v>
      </c>
      <c r="AA13" s="21">
        <f t="shared" si="5"/>
        <v>0</v>
      </c>
      <c r="AB13" s="21">
        <f t="shared" si="5"/>
        <v>0</v>
      </c>
      <c r="AC13" s="22"/>
      <c r="AD13" s="57">
        <f t="shared" si="0"/>
        <v>32</v>
      </c>
      <c r="AE13" s="57">
        <f t="shared" si="1"/>
        <v>0</v>
      </c>
      <c r="AF13" s="57">
        <f t="shared" si="2"/>
        <v>0</v>
      </c>
      <c r="AG13" s="57">
        <f t="shared" si="3"/>
        <v>0</v>
      </c>
      <c r="AH13" s="57">
        <v>0</v>
      </c>
      <c r="AI13" s="8">
        <f>1+AI12</f>
        <v>2</v>
      </c>
      <c r="AJ13" s="41"/>
      <c r="AK13" s="58">
        <f t="shared" si="4"/>
        <v>1</v>
      </c>
      <c r="AL13" s="58">
        <v>32</v>
      </c>
      <c r="AN13" s="15"/>
      <c r="AP13" s="41">
        <f t="shared" ref="AP13:AP81" si="6">MAX(AD13,AE13,AF13,AG13,AH13)</f>
        <v>32</v>
      </c>
    </row>
    <row r="14" spans="1:42" s="23" customFormat="1" ht="14.85" customHeight="1" x14ac:dyDescent="0.35">
      <c r="A14" s="82"/>
      <c r="B14" s="143" t="s">
        <v>13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72"/>
      <c r="O14" s="56"/>
      <c r="P14" s="94" t="s">
        <v>92</v>
      </c>
      <c r="Q14" s="1"/>
      <c r="R14" s="1"/>
      <c r="S14" s="1"/>
      <c r="T14" s="1"/>
      <c r="U14" s="83"/>
      <c r="V14" s="27"/>
      <c r="W14" s="87">
        <v>15</v>
      </c>
      <c r="X14" s="21">
        <f t="shared" si="5"/>
        <v>1</v>
      </c>
      <c r="Y14" s="21">
        <f t="shared" si="5"/>
        <v>0</v>
      </c>
      <c r="Z14" s="21">
        <f t="shared" si="5"/>
        <v>0</v>
      </c>
      <c r="AA14" s="21">
        <f t="shared" si="5"/>
        <v>0</v>
      </c>
      <c r="AB14" s="21">
        <f t="shared" si="5"/>
        <v>0</v>
      </c>
      <c r="AC14" s="22"/>
      <c r="AD14" s="57">
        <f t="shared" si="0"/>
        <v>60</v>
      </c>
      <c r="AE14" s="57">
        <f t="shared" si="1"/>
        <v>0</v>
      </c>
      <c r="AF14" s="57">
        <f t="shared" si="2"/>
        <v>0</v>
      </c>
      <c r="AG14" s="57">
        <f t="shared" si="3"/>
        <v>0</v>
      </c>
      <c r="AH14" s="57">
        <v>0</v>
      </c>
      <c r="AI14" s="8">
        <f>1+AI13</f>
        <v>3</v>
      </c>
      <c r="AJ14" s="41"/>
      <c r="AK14" s="58">
        <f t="shared" si="4"/>
        <v>1</v>
      </c>
      <c r="AL14" s="58">
        <v>60</v>
      </c>
      <c r="AN14" s="15"/>
      <c r="AP14" s="41">
        <f t="shared" si="6"/>
        <v>60</v>
      </c>
    </row>
    <row r="15" spans="1:42" s="23" customFormat="1" ht="14.85" customHeight="1" x14ac:dyDescent="0.35">
      <c r="A15" s="82"/>
      <c r="B15" s="143" t="s">
        <v>14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72"/>
      <c r="O15" s="56"/>
      <c r="P15" s="94" t="s">
        <v>92</v>
      </c>
      <c r="Q15" s="1"/>
      <c r="R15" s="1"/>
      <c r="S15" s="1"/>
      <c r="T15" s="1"/>
      <c r="U15" s="83"/>
      <c r="V15" s="27"/>
      <c r="W15" s="87">
        <v>20</v>
      </c>
      <c r="X15" s="21">
        <f t="shared" si="5"/>
        <v>1</v>
      </c>
      <c r="Y15" s="21">
        <f t="shared" si="5"/>
        <v>0</v>
      </c>
      <c r="Z15" s="21">
        <f t="shared" si="5"/>
        <v>0</v>
      </c>
      <c r="AA15" s="21">
        <f t="shared" si="5"/>
        <v>0</v>
      </c>
      <c r="AB15" s="21">
        <f t="shared" si="5"/>
        <v>0</v>
      </c>
      <c r="AC15" s="22"/>
      <c r="AD15" s="57">
        <f t="shared" si="0"/>
        <v>80</v>
      </c>
      <c r="AE15" s="57">
        <f t="shared" si="1"/>
        <v>0</v>
      </c>
      <c r="AF15" s="57">
        <f t="shared" si="2"/>
        <v>0</v>
      </c>
      <c r="AG15" s="57">
        <f t="shared" si="3"/>
        <v>0</v>
      </c>
      <c r="AH15" s="57">
        <v>0</v>
      </c>
      <c r="AI15" s="8">
        <f t="shared" ref="AI15:AI23" si="7">1+AI14</f>
        <v>4</v>
      </c>
      <c r="AJ15" s="41"/>
      <c r="AK15" s="58">
        <f t="shared" si="4"/>
        <v>1</v>
      </c>
      <c r="AL15" s="58">
        <v>80</v>
      </c>
      <c r="AN15" s="15"/>
      <c r="AP15" s="41">
        <f t="shared" si="6"/>
        <v>80</v>
      </c>
    </row>
    <row r="16" spans="1:42" s="23" customFormat="1" ht="14.85" customHeight="1" x14ac:dyDescent="0.35">
      <c r="A16" s="82"/>
      <c r="B16" s="143" t="s">
        <v>15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72"/>
      <c r="O16" s="56"/>
      <c r="P16" s="94" t="s">
        <v>92</v>
      </c>
      <c r="Q16" s="1"/>
      <c r="R16" s="1"/>
      <c r="S16" s="1"/>
      <c r="T16" s="1"/>
      <c r="U16" s="83"/>
      <c r="V16" s="27"/>
      <c r="W16" s="87">
        <v>18</v>
      </c>
      <c r="X16" s="21">
        <f t="shared" si="5"/>
        <v>1</v>
      </c>
      <c r="Y16" s="21">
        <f t="shared" si="5"/>
        <v>0</v>
      </c>
      <c r="Z16" s="21">
        <f t="shared" si="5"/>
        <v>0</v>
      </c>
      <c r="AA16" s="21">
        <f t="shared" si="5"/>
        <v>0</v>
      </c>
      <c r="AB16" s="21">
        <f t="shared" si="5"/>
        <v>0</v>
      </c>
      <c r="AC16" s="22"/>
      <c r="AD16" s="57">
        <f t="shared" si="0"/>
        <v>72</v>
      </c>
      <c r="AE16" s="57">
        <f t="shared" si="1"/>
        <v>0</v>
      </c>
      <c r="AF16" s="57">
        <f t="shared" si="2"/>
        <v>0</v>
      </c>
      <c r="AG16" s="57">
        <f t="shared" si="3"/>
        <v>0</v>
      </c>
      <c r="AH16" s="57">
        <v>0</v>
      </c>
      <c r="AI16" s="8">
        <f t="shared" si="7"/>
        <v>5</v>
      </c>
      <c r="AJ16" s="41"/>
      <c r="AK16" s="58">
        <f t="shared" si="4"/>
        <v>1</v>
      </c>
      <c r="AL16" s="58">
        <v>72</v>
      </c>
      <c r="AN16" s="15"/>
      <c r="AP16" s="41">
        <f t="shared" si="6"/>
        <v>72</v>
      </c>
    </row>
    <row r="17" spans="1:42" s="23" customFormat="1" ht="14.85" customHeight="1" x14ac:dyDescent="0.35">
      <c r="A17" s="82"/>
      <c r="B17" s="143" t="s">
        <v>16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72"/>
      <c r="O17" s="75"/>
      <c r="P17" s="94" t="s">
        <v>92</v>
      </c>
      <c r="Q17" s="1"/>
      <c r="R17" s="1"/>
      <c r="S17" s="1"/>
      <c r="T17" s="1"/>
      <c r="U17" s="83"/>
      <c r="V17" s="27"/>
      <c r="W17" s="87">
        <v>8</v>
      </c>
      <c r="X17" s="21">
        <f t="shared" si="5"/>
        <v>1</v>
      </c>
      <c r="Y17" s="21">
        <f t="shared" si="5"/>
        <v>0</v>
      </c>
      <c r="Z17" s="21">
        <f t="shared" si="5"/>
        <v>0</v>
      </c>
      <c r="AA17" s="21">
        <f t="shared" si="5"/>
        <v>0</v>
      </c>
      <c r="AB17" s="21">
        <f t="shared" si="5"/>
        <v>0</v>
      </c>
      <c r="AC17" s="22"/>
      <c r="AD17" s="57">
        <f t="shared" si="0"/>
        <v>32</v>
      </c>
      <c r="AE17" s="57">
        <f t="shared" si="1"/>
        <v>0</v>
      </c>
      <c r="AF17" s="57">
        <f t="shared" si="2"/>
        <v>0</v>
      </c>
      <c r="AG17" s="57">
        <f t="shared" si="3"/>
        <v>0</v>
      </c>
      <c r="AH17" s="57">
        <v>0</v>
      </c>
      <c r="AI17" s="8">
        <f t="shared" si="7"/>
        <v>6</v>
      </c>
      <c r="AJ17" s="41"/>
      <c r="AK17" s="58">
        <f t="shared" si="4"/>
        <v>1</v>
      </c>
      <c r="AL17" s="58">
        <v>32</v>
      </c>
      <c r="AN17" s="15"/>
      <c r="AP17" s="41">
        <f t="shared" si="6"/>
        <v>32</v>
      </c>
    </row>
    <row r="18" spans="1:42" s="23" customFormat="1" ht="14.85" customHeight="1" x14ac:dyDescent="0.35">
      <c r="A18" s="82"/>
      <c r="B18" s="173" t="s">
        <v>17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5"/>
      <c r="O18" s="76"/>
      <c r="P18" s="94" t="s">
        <v>92</v>
      </c>
      <c r="Q18" s="1"/>
      <c r="R18" s="1"/>
      <c r="S18" s="1"/>
      <c r="T18" s="1"/>
      <c r="U18" s="83"/>
      <c r="V18" s="27"/>
      <c r="W18" s="87">
        <v>20</v>
      </c>
      <c r="X18" s="21">
        <f t="shared" si="5"/>
        <v>1</v>
      </c>
      <c r="Y18" s="21">
        <f t="shared" si="5"/>
        <v>0</v>
      </c>
      <c r="Z18" s="21">
        <f t="shared" si="5"/>
        <v>0</v>
      </c>
      <c r="AA18" s="21">
        <f t="shared" si="5"/>
        <v>0</v>
      </c>
      <c r="AB18" s="21">
        <f t="shared" si="5"/>
        <v>0</v>
      </c>
      <c r="AC18" s="22"/>
      <c r="AD18" s="57">
        <f t="shared" si="0"/>
        <v>80</v>
      </c>
      <c r="AE18" s="57">
        <f t="shared" si="1"/>
        <v>0</v>
      </c>
      <c r="AF18" s="57">
        <f t="shared" si="2"/>
        <v>0</v>
      </c>
      <c r="AG18" s="57">
        <f t="shared" si="3"/>
        <v>0</v>
      </c>
      <c r="AH18" s="57">
        <v>0</v>
      </c>
      <c r="AI18" s="8">
        <f t="shared" si="7"/>
        <v>7</v>
      </c>
      <c r="AJ18" s="41"/>
      <c r="AK18" s="58">
        <f t="shared" si="4"/>
        <v>1</v>
      </c>
      <c r="AL18" s="58">
        <v>80</v>
      </c>
      <c r="AN18" s="15"/>
      <c r="AP18" s="41">
        <f t="shared" si="6"/>
        <v>80</v>
      </c>
    </row>
    <row r="19" spans="1:42" s="23" customFormat="1" ht="14.85" customHeight="1" x14ac:dyDescent="0.35">
      <c r="A19" s="82"/>
      <c r="B19" s="143" t="s">
        <v>76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72"/>
      <c r="O19" s="56"/>
      <c r="P19" s="94" t="s">
        <v>92</v>
      </c>
      <c r="Q19" s="1"/>
      <c r="R19" s="1"/>
      <c r="S19" s="1"/>
      <c r="T19" s="1"/>
      <c r="U19" s="83"/>
      <c r="V19" s="27"/>
      <c r="W19" s="87">
        <v>20</v>
      </c>
      <c r="X19" s="21">
        <f t="shared" si="5"/>
        <v>1</v>
      </c>
      <c r="Y19" s="21">
        <f t="shared" si="5"/>
        <v>0</v>
      </c>
      <c r="Z19" s="21">
        <f t="shared" si="5"/>
        <v>0</v>
      </c>
      <c r="AA19" s="21">
        <f t="shared" si="5"/>
        <v>0</v>
      </c>
      <c r="AB19" s="21">
        <f t="shared" si="5"/>
        <v>0</v>
      </c>
      <c r="AC19" s="22"/>
      <c r="AD19" s="57">
        <f t="shared" si="0"/>
        <v>80</v>
      </c>
      <c r="AE19" s="57">
        <f t="shared" si="1"/>
        <v>0</v>
      </c>
      <c r="AF19" s="57">
        <f t="shared" si="2"/>
        <v>0</v>
      </c>
      <c r="AG19" s="57">
        <f t="shared" si="3"/>
        <v>0</v>
      </c>
      <c r="AH19" s="57">
        <v>0</v>
      </c>
      <c r="AI19" s="8">
        <f t="shared" si="7"/>
        <v>8</v>
      </c>
      <c r="AJ19" s="41"/>
      <c r="AK19" s="58">
        <f t="shared" si="4"/>
        <v>1</v>
      </c>
      <c r="AL19" s="58">
        <v>80</v>
      </c>
      <c r="AN19" s="15"/>
      <c r="AP19" s="41">
        <f t="shared" si="6"/>
        <v>80</v>
      </c>
    </row>
    <row r="20" spans="1:42" s="23" customFormat="1" ht="14.85" customHeight="1" x14ac:dyDescent="0.35">
      <c r="A20" s="82"/>
      <c r="B20" s="143" t="s">
        <v>18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72"/>
      <c r="O20" s="56"/>
      <c r="P20" s="94" t="s">
        <v>92</v>
      </c>
      <c r="Q20" s="1"/>
      <c r="R20" s="1"/>
      <c r="S20" s="1"/>
      <c r="T20" s="1"/>
      <c r="U20" s="83"/>
      <c r="V20" s="27"/>
      <c r="W20" s="87">
        <v>8</v>
      </c>
      <c r="X20" s="21">
        <f t="shared" si="5"/>
        <v>1</v>
      </c>
      <c r="Y20" s="21">
        <f t="shared" si="5"/>
        <v>0</v>
      </c>
      <c r="Z20" s="21">
        <f t="shared" si="5"/>
        <v>0</v>
      </c>
      <c r="AA20" s="21">
        <f t="shared" si="5"/>
        <v>0</v>
      </c>
      <c r="AB20" s="21">
        <f t="shared" si="5"/>
        <v>0</v>
      </c>
      <c r="AC20" s="22"/>
      <c r="AD20" s="57">
        <f t="shared" si="0"/>
        <v>32</v>
      </c>
      <c r="AE20" s="57">
        <f t="shared" si="1"/>
        <v>0</v>
      </c>
      <c r="AF20" s="57">
        <f t="shared" si="2"/>
        <v>0</v>
      </c>
      <c r="AG20" s="57">
        <f t="shared" si="3"/>
        <v>0</v>
      </c>
      <c r="AH20" s="57">
        <v>0</v>
      </c>
      <c r="AI20" s="8">
        <f t="shared" si="7"/>
        <v>9</v>
      </c>
      <c r="AJ20" s="41"/>
      <c r="AK20" s="58">
        <f t="shared" si="4"/>
        <v>1</v>
      </c>
      <c r="AL20" s="58">
        <v>32</v>
      </c>
      <c r="AN20" s="15"/>
      <c r="AP20" s="41">
        <f t="shared" si="6"/>
        <v>32</v>
      </c>
    </row>
    <row r="21" spans="1:42" s="23" customFormat="1" ht="14.85" customHeight="1" x14ac:dyDescent="0.35">
      <c r="A21" s="82"/>
      <c r="B21" s="143" t="s">
        <v>81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72"/>
      <c r="O21" s="56"/>
      <c r="P21" s="94" t="s">
        <v>92</v>
      </c>
      <c r="Q21" s="1"/>
      <c r="R21" s="1"/>
      <c r="S21" s="1"/>
      <c r="T21" s="1"/>
      <c r="U21" s="83"/>
      <c r="V21" s="27"/>
      <c r="W21" s="87">
        <v>8</v>
      </c>
      <c r="X21" s="21">
        <f t="shared" si="5"/>
        <v>1</v>
      </c>
      <c r="Y21" s="21">
        <f t="shared" si="5"/>
        <v>0</v>
      </c>
      <c r="Z21" s="21">
        <f t="shared" si="5"/>
        <v>0</v>
      </c>
      <c r="AA21" s="21">
        <f t="shared" si="5"/>
        <v>0</v>
      </c>
      <c r="AB21" s="21">
        <f t="shared" si="5"/>
        <v>0</v>
      </c>
      <c r="AC21" s="22"/>
      <c r="AD21" s="57">
        <f t="shared" si="0"/>
        <v>32</v>
      </c>
      <c r="AE21" s="57">
        <f t="shared" si="1"/>
        <v>0</v>
      </c>
      <c r="AF21" s="57">
        <f t="shared" si="2"/>
        <v>0</v>
      </c>
      <c r="AG21" s="57">
        <f t="shared" si="3"/>
        <v>0</v>
      </c>
      <c r="AH21" s="57">
        <v>0</v>
      </c>
      <c r="AI21" s="8">
        <f t="shared" si="7"/>
        <v>10</v>
      </c>
      <c r="AJ21" s="41"/>
      <c r="AK21" s="58">
        <f t="shared" si="4"/>
        <v>1</v>
      </c>
      <c r="AL21" s="58">
        <v>32</v>
      </c>
      <c r="AN21" s="15"/>
      <c r="AP21" s="41">
        <f t="shared" si="6"/>
        <v>32</v>
      </c>
    </row>
    <row r="22" spans="1:42" s="23" customFormat="1" ht="14.85" customHeight="1" x14ac:dyDescent="0.35">
      <c r="A22" s="82"/>
      <c r="B22" s="143" t="s">
        <v>89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7"/>
      <c r="O22" s="56"/>
      <c r="P22" s="94" t="s">
        <v>92</v>
      </c>
      <c r="Q22" s="1"/>
      <c r="R22" s="1"/>
      <c r="S22" s="1"/>
      <c r="T22" s="1"/>
      <c r="U22" s="83"/>
      <c r="V22" s="27"/>
      <c r="W22" s="87">
        <v>10</v>
      </c>
      <c r="X22" s="21">
        <f t="shared" si="5"/>
        <v>1</v>
      </c>
      <c r="Y22" s="21">
        <f t="shared" si="5"/>
        <v>0</v>
      </c>
      <c r="Z22" s="21">
        <f t="shared" si="5"/>
        <v>0</v>
      </c>
      <c r="AA22" s="21">
        <f t="shared" si="5"/>
        <v>0</v>
      </c>
      <c r="AB22" s="21">
        <f t="shared" si="5"/>
        <v>0</v>
      </c>
      <c r="AC22" s="22"/>
      <c r="AD22" s="57">
        <f t="shared" si="0"/>
        <v>40</v>
      </c>
      <c r="AE22" s="57">
        <f t="shared" si="1"/>
        <v>0</v>
      </c>
      <c r="AF22" s="57">
        <f t="shared" si="2"/>
        <v>0</v>
      </c>
      <c r="AG22" s="57">
        <f t="shared" si="3"/>
        <v>0</v>
      </c>
      <c r="AH22" s="57">
        <v>0</v>
      </c>
      <c r="AI22" s="8">
        <f t="shared" si="7"/>
        <v>11</v>
      </c>
      <c r="AJ22" s="41"/>
      <c r="AK22" s="58">
        <f t="shared" si="4"/>
        <v>1</v>
      </c>
      <c r="AL22" s="58">
        <v>40</v>
      </c>
      <c r="AN22" s="15"/>
      <c r="AP22" s="41">
        <f t="shared" si="6"/>
        <v>40</v>
      </c>
    </row>
    <row r="23" spans="1:42" s="23" customFormat="1" ht="14.85" customHeight="1" x14ac:dyDescent="0.35">
      <c r="A23" s="82"/>
      <c r="B23" s="143" t="s">
        <v>19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72"/>
      <c r="O23" s="56"/>
      <c r="P23" s="94" t="s">
        <v>92</v>
      </c>
      <c r="Q23" s="1"/>
      <c r="R23" s="1"/>
      <c r="S23" s="1"/>
      <c r="T23" s="1"/>
      <c r="U23" s="83"/>
      <c r="V23" s="27"/>
      <c r="W23" s="87">
        <v>15</v>
      </c>
      <c r="X23" s="21">
        <f t="shared" si="5"/>
        <v>1</v>
      </c>
      <c r="Y23" s="21">
        <f t="shared" si="5"/>
        <v>0</v>
      </c>
      <c r="Z23" s="21">
        <f t="shared" si="5"/>
        <v>0</v>
      </c>
      <c r="AA23" s="21">
        <f t="shared" si="5"/>
        <v>0</v>
      </c>
      <c r="AB23" s="21">
        <f t="shared" si="5"/>
        <v>0</v>
      </c>
      <c r="AC23" s="22"/>
      <c r="AD23" s="57">
        <f t="shared" si="0"/>
        <v>60</v>
      </c>
      <c r="AE23" s="57">
        <f t="shared" si="1"/>
        <v>0</v>
      </c>
      <c r="AF23" s="57">
        <f t="shared" si="2"/>
        <v>0</v>
      </c>
      <c r="AG23" s="57">
        <f t="shared" si="3"/>
        <v>0</v>
      </c>
      <c r="AH23" s="57">
        <v>0</v>
      </c>
      <c r="AI23" s="8">
        <f t="shared" si="7"/>
        <v>12</v>
      </c>
      <c r="AJ23" s="41"/>
      <c r="AK23" s="58">
        <f t="shared" si="4"/>
        <v>1</v>
      </c>
      <c r="AL23" s="58">
        <v>60</v>
      </c>
      <c r="AN23" s="15"/>
      <c r="AP23" s="41">
        <f t="shared" si="6"/>
        <v>60</v>
      </c>
    </row>
    <row r="24" spans="1:42" ht="14.85" customHeight="1" x14ac:dyDescent="0.35">
      <c r="A24" s="8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8"/>
      <c r="P24" s="29"/>
      <c r="Q24" s="14"/>
      <c r="R24" s="14"/>
      <c r="S24" s="14"/>
      <c r="T24" s="14"/>
      <c r="U24" s="84"/>
      <c r="V24" s="26"/>
      <c r="AC24" s="22"/>
      <c r="AD24" s="9"/>
      <c r="AH24" s="9"/>
      <c r="AJ24" s="42">
        <f>SUM(AD12:AH23)</f>
        <v>620</v>
      </c>
      <c r="AM24" s="9">
        <f>SUM(AL12:AL23)</f>
        <v>620</v>
      </c>
      <c r="AP24" s="23"/>
    </row>
    <row r="25" spans="1:42" ht="20.25" x14ac:dyDescent="0.35">
      <c r="A25" s="82"/>
      <c r="B25" s="170" t="s">
        <v>45</v>
      </c>
      <c r="C25" s="170"/>
      <c r="D25" s="170"/>
      <c r="E25" s="170"/>
      <c r="F25" s="170"/>
      <c r="G25" s="170"/>
      <c r="H25" s="170"/>
      <c r="I25" s="170"/>
      <c r="J25" s="14"/>
      <c r="K25" s="14"/>
      <c r="L25" s="14"/>
      <c r="M25" s="155" t="s">
        <v>26</v>
      </c>
      <c r="N25" s="156"/>
      <c r="O25" s="157"/>
      <c r="P25" s="146" t="s">
        <v>36</v>
      </c>
      <c r="Q25" s="146"/>
      <c r="R25" s="146"/>
      <c r="S25" s="146"/>
      <c r="T25" s="146"/>
      <c r="U25" s="84"/>
      <c r="V25" s="26"/>
      <c r="AC25" s="22"/>
      <c r="AJ25" s="40"/>
      <c r="AP25" s="23"/>
    </row>
    <row r="26" spans="1:42" s="23" customFormat="1" ht="14.85" customHeight="1" x14ac:dyDescent="0.35">
      <c r="A26" s="8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58"/>
      <c r="N26" s="159"/>
      <c r="O26" s="160"/>
      <c r="P26" s="17" t="s">
        <v>31</v>
      </c>
      <c r="Q26" s="18" t="s">
        <v>32</v>
      </c>
      <c r="R26" s="18" t="s">
        <v>33</v>
      </c>
      <c r="S26" s="18" t="s">
        <v>34</v>
      </c>
      <c r="T26" s="18" t="s">
        <v>35</v>
      </c>
      <c r="U26" s="83"/>
      <c r="V26" s="27"/>
      <c r="W26" s="95"/>
      <c r="X26" s="95"/>
      <c r="Y26" s="95"/>
      <c r="Z26" s="95"/>
      <c r="AA26" s="95"/>
      <c r="AB26" s="95"/>
      <c r="AC26" s="22"/>
      <c r="AD26" s="95"/>
      <c r="AE26" s="95"/>
      <c r="AF26" s="95"/>
      <c r="AG26" s="95"/>
      <c r="AH26" s="95"/>
      <c r="AI26" s="8"/>
      <c r="AJ26" s="41"/>
      <c r="AK26" s="24"/>
      <c r="AL26" s="24"/>
      <c r="AN26" s="15"/>
    </row>
    <row r="27" spans="1:42" s="23" customFormat="1" ht="14.85" customHeight="1" x14ac:dyDescent="0.35">
      <c r="A27" s="82"/>
      <c r="B27" s="143" t="s">
        <v>28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72"/>
      <c r="O27" s="75"/>
      <c r="P27" s="94" t="s">
        <v>92</v>
      </c>
      <c r="Q27" s="1"/>
      <c r="R27" s="2"/>
      <c r="S27" s="1"/>
      <c r="T27" s="1"/>
      <c r="U27" s="83"/>
      <c r="V27" s="27"/>
      <c r="W27" s="87">
        <v>40</v>
      </c>
      <c r="X27" s="21">
        <f>IF(P27="x",1,0)</f>
        <v>1</v>
      </c>
      <c r="Y27" s="21">
        <f>IF(Q27="x",1,0)</f>
        <v>0</v>
      </c>
      <c r="Z27" s="21">
        <f>IF(R27="x",1,0)</f>
        <v>0</v>
      </c>
      <c r="AA27" s="21">
        <f>IF(S27="x",1,0)</f>
        <v>0</v>
      </c>
      <c r="AB27" s="21">
        <f>IF(T27="x",1,0)</f>
        <v>0</v>
      </c>
      <c r="AC27" s="22"/>
      <c r="AD27" s="57">
        <f t="shared" ref="AD27:AD32" si="8">4*(W27*X27)</f>
        <v>160</v>
      </c>
      <c r="AE27" s="57">
        <f>3*(W27*Y27)</f>
        <v>0</v>
      </c>
      <c r="AF27" s="57">
        <f>2*(W27*Z27)</f>
        <v>0</v>
      </c>
      <c r="AG27" s="57">
        <f>+W27*AA27</f>
        <v>0</v>
      </c>
      <c r="AH27" s="57">
        <v>0</v>
      </c>
      <c r="AI27" s="8">
        <f>1+AI23</f>
        <v>13</v>
      </c>
      <c r="AJ27" s="41"/>
      <c r="AK27" s="58">
        <f t="shared" ref="AK27:AK32" si="9">IF(O27=0,1,0)</f>
        <v>1</v>
      </c>
      <c r="AL27" s="58">
        <v>160</v>
      </c>
      <c r="AN27" s="15"/>
      <c r="AP27" s="41">
        <f t="shared" si="6"/>
        <v>160</v>
      </c>
    </row>
    <row r="28" spans="1:42" s="23" customFormat="1" ht="14.85" customHeight="1" x14ac:dyDescent="0.35">
      <c r="A28" s="82"/>
      <c r="B28" s="143" t="s">
        <v>80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72"/>
      <c r="O28" s="75"/>
      <c r="P28" s="180">
        <v>4</v>
      </c>
      <c r="Q28" s="180"/>
      <c r="R28" s="181"/>
      <c r="S28" s="182" t="s">
        <v>48</v>
      </c>
      <c r="T28" s="183"/>
      <c r="U28" s="83"/>
      <c r="V28" s="27"/>
      <c r="W28" s="87">
        <v>2</v>
      </c>
      <c r="X28" s="59">
        <f>IF(O28="x",0,IF(AND(-1&lt;P28,P28&lt;16),40,0))</f>
        <v>40</v>
      </c>
      <c r="Y28" s="59">
        <f>IF(AND(15&lt;P28,P28&lt;26),30,0)</f>
        <v>0</v>
      </c>
      <c r="Z28" s="59">
        <f>IF(AND(25&lt;P28,P28&lt;36),20,0)</f>
        <v>0</v>
      </c>
      <c r="AA28" s="59">
        <f>IF(AND(35&lt;P28,P28&lt;46),10,0)</f>
        <v>0</v>
      </c>
      <c r="AB28" s="59">
        <f>IF(AND(45&lt;P28,P28&lt;100),0,0)</f>
        <v>0</v>
      </c>
      <c r="AC28" s="22"/>
      <c r="AD28" s="57">
        <f t="shared" si="8"/>
        <v>320</v>
      </c>
      <c r="AE28" s="57">
        <f>3*(W28*Y28)</f>
        <v>0</v>
      </c>
      <c r="AF28" s="57">
        <f>2*(W28*Z28)</f>
        <v>0</v>
      </c>
      <c r="AG28" s="57">
        <f>+W28*AA28</f>
        <v>0</v>
      </c>
      <c r="AH28" s="57">
        <v>0</v>
      </c>
      <c r="AI28" s="8">
        <f>1+AI27</f>
        <v>14</v>
      </c>
      <c r="AJ28" s="41"/>
      <c r="AK28" s="58">
        <f t="shared" si="9"/>
        <v>1</v>
      </c>
      <c r="AL28" s="58">
        <v>320</v>
      </c>
      <c r="AN28" s="15"/>
      <c r="AP28" s="41">
        <f t="shared" si="6"/>
        <v>320</v>
      </c>
    </row>
    <row r="29" spans="1:42" s="23" customFormat="1" ht="14.85" customHeight="1" x14ac:dyDescent="0.35">
      <c r="A29" s="82"/>
      <c r="B29" s="143" t="s">
        <v>12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72"/>
      <c r="O29" s="75"/>
      <c r="P29" s="94" t="s">
        <v>92</v>
      </c>
      <c r="Q29" s="1"/>
      <c r="R29" s="1"/>
      <c r="S29" s="1"/>
      <c r="T29" s="1"/>
      <c r="U29" s="83"/>
      <c r="V29" s="27"/>
      <c r="W29" s="87">
        <v>40</v>
      </c>
      <c r="X29" s="21">
        <f>IF(P29="x",1,0)</f>
        <v>1</v>
      </c>
      <c r="Y29" s="21">
        <f>IF(Q29="x",1,0)</f>
        <v>0</v>
      </c>
      <c r="Z29" s="21">
        <f>IF(R29="x",1,0)</f>
        <v>0</v>
      </c>
      <c r="AA29" s="21">
        <f>IF(S29="x",1,0)</f>
        <v>0</v>
      </c>
      <c r="AB29" s="21">
        <f>IF(T29="x",1,0)</f>
        <v>0</v>
      </c>
      <c r="AC29" s="22"/>
      <c r="AD29" s="57">
        <f t="shared" si="8"/>
        <v>160</v>
      </c>
      <c r="AE29" s="57">
        <f>3*(W29*Y29)</f>
        <v>0</v>
      </c>
      <c r="AF29" s="57">
        <f>2*(W29*Z29)</f>
        <v>0</v>
      </c>
      <c r="AG29" s="57">
        <f>+W29*AA29</f>
        <v>0</v>
      </c>
      <c r="AH29" s="57">
        <v>0</v>
      </c>
      <c r="AI29" s="8">
        <f>1+AI28</f>
        <v>15</v>
      </c>
      <c r="AJ29" s="41"/>
      <c r="AK29" s="58">
        <f t="shared" si="9"/>
        <v>1</v>
      </c>
      <c r="AL29" s="58">
        <v>160</v>
      </c>
      <c r="AN29" s="15"/>
      <c r="AP29" s="41">
        <f t="shared" si="6"/>
        <v>160</v>
      </c>
    </row>
    <row r="30" spans="1:42" s="23" customFormat="1" ht="14.85" customHeight="1" x14ac:dyDescent="0.35">
      <c r="A30" s="82"/>
      <c r="B30" s="143" t="s">
        <v>65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72"/>
      <c r="O30" s="75"/>
      <c r="P30" s="94" t="s">
        <v>92</v>
      </c>
      <c r="Q30" s="61" t="s">
        <v>57</v>
      </c>
      <c r="R30" s="62"/>
      <c r="S30" s="94"/>
      <c r="T30" s="61" t="s">
        <v>58</v>
      </c>
      <c r="U30" s="83"/>
      <c r="V30" s="27"/>
      <c r="W30" s="87">
        <v>40</v>
      </c>
      <c r="X30" s="21">
        <f t="shared" ref="X30:AB32" si="10">IF(P30="x",1,0)</f>
        <v>1</v>
      </c>
      <c r="Y30" s="21">
        <f t="shared" si="10"/>
        <v>0</v>
      </c>
      <c r="Z30" s="21">
        <f t="shared" si="10"/>
        <v>0</v>
      </c>
      <c r="AA30" s="21">
        <f t="shared" si="10"/>
        <v>0</v>
      </c>
      <c r="AB30" s="21">
        <f t="shared" si="10"/>
        <v>0</v>
      </c>
      <c r="AC30" s="22"/>
      <c r="AD30" s="57">
        <f t="shared" si="8"/>
        <v>160</v>
      </c>
      <c r="AE30" s="80">
        <v>0</v>
      </c>
      <c r="AF30" s="80">
        <v>0</v>
      </c>
      <c r="AG30" s="80">
        <v>0</v>
      </c>
      <c r="AH30" s="80">
        <v>0</v>
      </c>
      <c r="AI30" s="8">
        <f>1+AI29</f>
        <v>16</v>
      </c>
      <c r="AJ30" s="41"/>
      <c r="AK30" s="58">
        <f t="shared" si="9"/>
        <v>1</v>
      </c>
      <c r="AL30" s="58">
        <v>160</v>
      </c>
      <c r="AN30" s="15"/>
      <c r="AP30" s="41">
        <f t="shared" si="6"/>
        <v>160</v>
      </c>
    </row>
    <row r="31" spans="1:42" s="23" customFormat="1" ht="14.85" customHeight="1" x14ac:dyDescent="0.35">
      <c r="A31" s="82"/>
      <c r="B31" s="143" t="s">
        <v>29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72"/>
      <c r="O31" s="75"/>
      <c r="P31" s="94" t="s">
        <v>92</v>
      </c>
      <c r="Q31" s="1"/>
      <c r="R31" s="1"/>
      <c r="S31" s="1"/>
      <c r="T31" s="1"/>
      <c r="U31" s="83"/>
      <c r="V31" s="27"/>
      <c r="W31" s="87">
        <v>40</v>
      </c>
      <c r="X31" s="21">
        <f t="shared" si="10"/>
        <v>1</v>
      </c>
      <c r="Y31" s="21">
        <f t="shared" si="10"/>
        <v>0</v>
      </c>
      <c r="Z31" s="21">
        <f t="shared" si="10"/>
        <v>0</v>
      </c>
      <c r="AA31" s="21">
        <f t="shared" si="10"/>
        <v>0</v>
      </c>
      <c r="AB31" s="21">
        <f t="shared" si="10"/>
        <v>0</v>
      </c>
      <c r="AC31" s="22"/>
      <c r="AD31" s="57">
        <f t="shared" si="8"/>
        <v>160</v>
      </c>
      <c r="AE31" s="57">
        <f>3*(W31*Y31)</f>
        <v>0</v>
      </c>
      <c r="AF31" s="57">
        <f>2*(W31*Z31)</f>
        <v>0</v>
      </c>
      <c r="AG31" s="57">
        <v>0</v>
      </c>
      <c r="AH31" s="57">
        <v>0</v>
      </c>
      <c r="AI31" s="8">
        <f t="shared" ref="AI31:AI32" si="11">1+AI30</f>
        <v>17</v>
      </c>
      <c r="AJ31" s="41"/>
      <c r="AK31" s="58">
        <f t="shared" si="9"/>
        <v>1</v>
      </c>
      <c r="AL31" s="58">
        <v>160</v>
      </c>
      <c r="AN31" s="15"/>
      <c r="AP31" s="41">
        <f t="shared" si="6"/>
        <v>160</v>
      </c>
    </row>
    <row r="32" spans="1:42" s="23" customFormat="1" ht="14.85" customHeight="1" x14ac:dyDescent="0.35">
      <c r="A32" s="82"/>
      <c r="B32" s="143" t="s">
        <v>199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72"/>
      <c r="O32" s="75"/>
      <c r="P32" s="94" t="s">
        <v>92</v>
      </c>
      <c r="Q32" s="1"/>
      <c r="R32" s="1"/>
      <c r="S32" s="1"/>
      <c r="T32" s="1"/>
      <c r="U32" s="83"/>
      <c r="V32" s="27"/>
      <c r="W32" s="87">
        <v>40</v>
      </c>
      <c r="X32" s="21">
        <f t="shared" si="10"/>
        <v>1</v>
      </c>
      <c r="Y32" s="21">
        <f t="shared" si="10"/>
        <v>0</v>
      </c>
      <c r="Z32" s="21">
        <f t="shared" si="10"/>
        <v>0</v>
      </c>
      <c r="AA32" s="21">
        <f t="shared" si="10"/>
        <v>0</v>
      </c>
      <c r="AB32" s="21">
        <f t="shared" si="10"/>
        <v>0</v>
      </c>
      <c r="AC32" s="22"/>
      <c r="AD32" s="57">
        <f t="shared" si="8"/>
        <v>160</v>
      </c>
      <c r="AE32" s="57">
        <f>3*(W32*Y32)</f>
        <v>0</v>
      </c>
      <c r="AF32" s="57">
        <f>2*(W32*Z32)</f>
        <v>0</v>
      </c>
      <c r="AG32" s="57">
        <v>0</v>
      </c>
      <c r="AH32" s="57">
        <v>0</v>
      </c>
      <c r="AI32" s="8">
        <f t="shared" si="11"/>
        <v>18</v>
      </c>
      <c r="AJ32" s="41"/>
      <c r="AK32" s="58">
        <f t="shared" si="9"/>
        <v>1</v>
      </c>
      <c r="AL32" s="58">
        <v>160</v>
      </c>
      <c r="AN32" s="15"/>
      <c r="AP32" s="41">
        <f t="shared" si="6"/>
        <v>160</v>
      </c>
    </row>
    <row r="33" spans="1:42" ht="14.85" customHeight="1" x14ac:dyDescent="0.35">
      <c r="A33" s="8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8"/>
      <c r="P33" s="29"/>
      <c r="Q33" s="14"/>
      <c r="R33" s="14"/>
      <c r="S33" s="14"/>
      <c r="T33" s="14"/>
      <c r="U33" s="84"/>
      <c r="V33" s="26"/>
      <c r="AC33" s="22"/>
      <c r="AH33" s="9"/>
      <c r="AJ33" s="42">
        <f>SUM(AD27:AH32)</f>
        <v>1120</v>
      </c>
      <c r="AM33" s="9">
        <f>SUM(AL27:AL32)</f>
        <v>1120</v>
      </c>
      <c r="AP33" s="23"/>
    </row>
    <row r="34" spans="1:42" ht="20.25" x14ac:dyDescent="0.35">
      <c r="A34" s="82"/>
      <c r="B34" s="170" t="s">
        <v>46</v>
      </c>
      <c r="C34" s="170"/>
      <c r="D34" s="170"/>
      <c r="E34" s="170"/>
      <c r="F34" s="170"/>
      <c r="G34" s="170"/>
      <c r="H34" s="170"/>
      <c r="I34" s="170"/>
      <c r="J34" s="14"/>
      <c r="K34" s="14"/>
      <c r="L34" s="14"/>
      <c r="M34" s="155" t="s">
        <v>26</v>
      </c>
      <c r="N34" s="156"/>
      <c r="O34" s="157"/>
      <c r="P34" s="146" t="s">
        <v>36</v>
      </c>
      <c r="Q34" s="146"/>
      <c r="R34" s="146"/>
      <c r="S34" s="146"/>
      <c r="T34" s="146"/>
      <c r="U34" s="84"/>
      <c r="V34" s="26"/>
      <c r="AC34" s="22"/>
      <c r="AJ34" s="40"/>
      <c r="AP34" s="23"/>
    </row>
    <row r="35" spans="1:42" s="23" customFormat="1" ht="14.85" customHeight="1" x14ac:dyDescent="0.35">
      <c r="A35" s="8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58"/>
      <c r="N35" s="159"/>
      <c r="O35" s="160"/>
      <c r="P35" s="17" t="s">
        <v>31</v>
      </c>
      <c r="Q35" s="18" t="s">
        <v>32</v>
      </c>
      <c r="R35" s="18" t="s">
        <v>33</v>
      </c>
      <c r="S35" s="18" t="s">
        <v>34</v>
      </c>
      <c r="T35" s="18" t="s">
        <v>35</v>
      </c>
      <c r="U35" s="83"/>
      <c r="V35" s="27"/>
      <c r="W35" s="95"/>
      <c r="X35" s="95"/>
      <c r="Y35" s="95"/>
      <c r="Z35" s="95"/>
      <c r="AA35" s="95"/>
      <c r="AB35" s="95"/>
      <c r="AC35" s="22"/>
      <c r="AD35" s="95"/>
      <c r="AE35" s="95"/>
      <c r="AF35" s="95"/>
      <c r="AG35" s="95"/>
      <c r="AH35" s="95"/>
      <c r="AI35" s="8"/>
      <c r="AJ35" s="41"/>
      <c r="AK35" s="24"/>
      <c r="AL35" s="24"/>
      <c r="AN35" s="15"/>
    </row>
    <row r="36" spans="1:42" s="23" customFormat="1" ht="14.85" customHeight="1" x14ac:dyDescent="0.35">
      <c r="A36" s="82"/>
      <c r="B36" s="143" t="s">
        <v>68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72"/>
      <c r="O36" s="75"/>
      <c r="P36" s="1" t="s">
        <v>92</v>
      </c>
      <c r="Q36" s="1"/>
      <c r="R36" s="1"/>
      <c r="S36" s="1"/>
      <c r="T36" s="1"/>
      <c r="U36" s="83"/>
      <c r="V36" s="27"/>
      <c r="W36" s="87">
        <v>40</v>
      </c>
      <c r="X36" s="21">
        <f t="shared" ref="X36:AB42" si="12">IF(P36="x",1,0)</f>
        <v>1</v>
      </c>
      <c r="Y36" s="21">
        <f t="shared" si="12"/>
        <v>0</v>
      </c>
      <c r="Z36" s="21">
        <f t="shared" si="12"/>
        <v>0</v>
      </c>
      <c r="AA36" s="21">
        <f t="shared" si="12"/>
        <v>0</v>
      </c>
      <c r="AB36" s="21">
        <f t="shared" si="12"/>
        <v>0</v>
      </c>
      <c r="AC36" s="22"/>
      <c r="AD36" s="57">
        <f t="shared" ref="AD36:AD47" si="13">4*(W36*X36)</f>
        <v>160</v>
      </c>
      <c r="AE36" s="57">
        <f t="shared" ref="AE36:AE47" si="14">3*(W36*Y36)</f>
        <v>0</v>
      </c>
      <c r="AF36" s="57">
        <f t="shared" ref="AF36:AF47" si="15">2*(W36*Z36)</f>
        <v>0</v>
      </c>
      <c r="AG36" s="57">
        <f t="shared" ref="AG36:AG46" si="16">+W36*AA36</f>
        <v>0</v>
      </c>
      <c r="AH36" s="57">
        <v>0</v>
      </c>
      <c r="AI36" s="8">
        <f>1+AI32</f>
        <v>19</v>
      </c>
      <c r="AJ36" s="41"/>
      <c r="AK36" s="58">
        <f t="shared" ref="AK36:AK47" si="17">IF(O36=0,1,0)</f>
        <v>1</v>
      </c>
      <c r="AL36" s="58">
        <v>160</v>
      </c>
      <c r="AN36" s="15"/>
      <c r="AP36" s="41">
        <f t="shared" si="6"/>
        <v>160</v>
      </c>
    </row>
    <row r="37" spans="1:42" s="23" customFormat="1" ht="14.85" customHeight="1" x14ac:dyDescent="0.35">
      <c r="A37" s="82"/>
      <c r="B37" s="143" t="s">
        <v>59</v>
      </c>
      <c r="C37" s="144"/>
      <c r="D37" s="144"/>
      <c r="E37" s="144"/>
      <c r="F37" s="144"/>
      <c r="G37" s="144"/>
      <c r="H37" s="184"/>
      <c r="I37" s="184"/>
      <c r="J37" s="184"/>
      <c r="K37" s="184"/>
      <c r="L37" s="184"/>
      <c r="M37" s="184"/>
      <c r="N37" s="185"/>
      <c r="O37" s="75"/>
      <c r="P37" s="1" t="s">
        <v>92</v>
      </c>
      <c r="Q37" s="1"/>
      <c r="R37" s="1"/>
      <c r="S37" s="1"/>
      <c r="T37" s="1"/>
      <c r="U37" s="83"/>
      <c r="V37" s="27"/>
      <c r="W37" s="87">
        <v>35</v>
      </c>
      <c r="X37" s="21">
        <f t="shared" si="12"/>
        <v>1</v>
      </c>
      <c r="Y37" s="21">
        <f t="shared" si="12"/>
        <v>0</v>
      </c>
      <c r="Z37" s="21">
        <f t="shared" si="12"/>
        <v>0</v>
      </c>
      <c r="AA37" s="21">
        <f t="shared" si="12"/>
        <v>0</v>
      </c>
      <c r="AB37" s="21">
        <f t="shared" si="12"/>
        <v>0</v>
      </c>
      <c r="AC37" s="22"/>
      <c r="AD37" s="57">
        <f t="shared" si="13"/>
        <v>140</v>
      </c>
      <c r="AE37" s="57">
        <f t="shared" si="14"/>
        <v>0</v>
      </c>
      <c r="AF37" s="57">
        <f t="shared" si="15"/>
        <v>0</v>
      </c>
      <c r="AG37" s="57">
        <f t="shared" si="16"/>
        <v>0</v>
      </c>
      <c r="AH37" s="57">
        <v>0</v>
      </c>
      <c r="AI37" s="8">
        <f>1+AI36</f>
        <v>20</v>
      </c>
      <c r="AJ37" s="41"/>
      <c r="AK37" s="58">
        <f t="shared" si="17"/>
        <v>1</v>
      </c>
      <c r="AL37" s="58">
        <v>140</v>
      </c>
      <c r="AN37" s="15"/>
      <c r="AP37" s="41">
        <f t="shared" si="6"/>
        <v>140</v>
      </c>
    </row>
    <row r="38" spans="1:42" s="23" customFormat="1" ht="14.85" customHeight="1" x14ac:dyDescent="0.35">
      <c r="A38" s="82"/>
      <c r="B38" s="143" t="s">
        <v>199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72"/>
      <c r="O38" s="75"/>
      <c r="P38" s="1" t="s">
        <v>92</v>
      </c>
      <c r="Q38" s="1"/>
      <c r="R38" s="1"/>
      <c r="S38" s="1"/>
      <c r="T38" s="1"/>
      <c r="U38" s="83"/>
      <c r="V38" s="27"/>
      <c r="W38" s="87">
        <v>40</v>
      </c>
      <c r="X38" s="21">
        <f t="shared" si="12"/>
        <v>1</v>
      </c>
      <c r="Y38" s="21">
        <f t="shared" si="12"/>
        <v>0</v>
      </c>
      <c r="Z38" s="21">
        <f t="shared" si="12"/>
        <v>0</v>
      </c>
      <c r="AA38" s="21">
        <f t="shared" si="12"/>
        <v>0</v>
      </c>
      <c r="AB38" s="21">
        <f t="shared" si="12"/>
        <v>0</v>
      </c>
      <c r="AC38" s="22"/>
      <c r="AD38" s="57">
        <f>4*(W38*X38)</f>
        <v>160</v>
      </c>
      <c r="AE38" s="57">
        <f>3*(W38*Y38)</f>
        <v>0</v>
      </c>
      <c r="AF38" s="57">
        <f>2*(W38*Z38)</f>
        <v>0</v>
      </c>
      <c r="AG38" s="57">
        <v>0</v>
      </c>
      <c r="AH38" s="57">
        <v>0</v>
      </c>
      <c r="AI38" s="8">
        <f t="shared" ref="AI38:AI47" si="18">1+AI37</f>
        <v>21</v>
      </c>
      <c r="AJ38" s="41"/>
      <c r="AK38" s="58">
        <f>IF(O38=0,1,0)</f>
        <v>1</v>
      </c>
      <c r="AL38" s="58">
        <v>160</v>
      </c>
      <c r="AN38" s="15"/>
      <c r="AP38" s="41">
        <f t="shared" si="6"/>
        <v>160</v>
      </c>
    </row>
    <row r="39" spans="1:42" s="23" customFormat="1" ht="14.85" customHeight="1" x14ac:dyDescent="0.35">
      <c r="A39" s="82"/>
      <c r="B39" s="143" t="s">
        <v>149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72"/>
      <c r="O39" s="56"/>
      <c r="P39" s="1" t="s">
        <v>92</v>
      </c>
      <c r="Q39" s="1"/>
      <c r="R39" s="1"/>
      <c r="S39" s="1"/>
      <c r="T39" s="1"/>
      <c r="U39" s="83"/>
      <c r="V39" s="27"/>
      <c r="W39" s="87">
        <v>40</v>
      </c>
      <c r="X39" s="21">
        <f t="shared" si="12"/>
        <v>1</v>
      </c>
      <c r="Y39" s="21">
        <f t="shared" si="12"/>
        <v>0</v>
      </c>
      <c r="Z39" s="21">
        <f t="shared" si="12"/>
        <v>0</v>
      </c>
      <c r="AA39" s="21">
        <f t="shared" si="12"/>
        <v>0</v>
      </c>
      <c r="AB39" s="21">
        <f t="shared" si="12"/>
        <v>0</v>
      </c>
      <c r="AC39" s="22"/>
      <c r="AD39" s="57">
        <f>4*(W39*X39)</f>
        <v>160</v>
      </c>
      <c r="AE39" s="57">
        <f>3*(W39*Y39)</f>
        <v>0</v>
      </c>
      <c r="AF39" s="57">
        <f>2*(W39*Z39)</f>
        <v>0</v>
      </c>
      <c r="AG39" s="57">
        <v>0</v>
      </c>
      <c r="AH39" s="57">
        <v>0</v>
      </c>
      <c r="AI39" s="8">
        <f t="shared" si="18"/>
        <v>22</v>
      </c>
      <c r="AJ39" s="41"/>
      <c r="AK39" s="58">
        <f>IF(O39=0,1,0)</f>
        <v>1</v>
      </c>
      <c r="AL39" s="58">
        <v>160</v>
      </c>
      <c r="AN39" s="15"/>
      <c r="AP39" s="41">
        <f t="shared" si="6"/>
        <v>160</v>
      </c>
    </row>
    <row r="40" spans="1:42" s="23" customFormat="1" ht="14.85" customHeight="1" x14ac:dyDescent="0.35">
      <c r="A40" s="82"/>
      <c r="B40" s="143" t="s">
        <v>0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75"/>
      <c r="P40" s="1" t="s">
        <v>92</v>
      </c>
      <c r="Q40" s="1"/>
      <c r="R40" s="1"/>
      <c r="S40" s="1"/>
      <c r="T40" s="1"/>
      <c r="U40" s="83"/>
      <c r="V40" s="27"/>
      <c r="W40" s="87">
        <v>30</v>
      </c>
      <c r="X40" s="21">
        <f t="shared" si="12"/>
        <v>1</v>
      </c>
      <c r="Y40" s="21">
        <f t="shared" si="12"/>
        <v>0</v>
      </c>
      <c r="Z40" s="21">
        <f t="shared" si="12"/>
        <v>0</v>
      </c>
      <c r="AA40" s="21">
        <f t="shared" si="12"/>
        <v>0</v>
      </c>
      <c r="AB40" s="21">
        <f t="shared" si="12"/>
        <v>0</v>
      </c>
      <c r="AC40" s="22"/>
      <c r="AD40" s="57">
        <f t="shared" si="13"/>
        <v>120</v>
      </c>
      <c r="AE40" s="57">
        <f t="shared" si="14"/>
        <v>0</v>
      </c>
      <c r="AF40" s="57">
        <f t="shared" si="15"/>
        <v>0</v>
      </c>
      <c r="AG40" s="57">
        <f t="shared" si="16"/>
        <v>0</v>
      </c>
      <c r="AH40" s="57">
        <v>0</v>
      </c>
      <c r="AI40" s="8">
        <f t="shared" si="18"/>
        <v>23</v>
      </c>
      <c r="AJ40" s="41"/>
      <c r="AK40" s="58">
        <f t="shared" si="17"/>
        <v>1</v>
      </c>
      <c r="AL40" s="58">
        <v>120</v>
      </c>
      <c r="AN40" s="15"/>
      <c r="AP40" s="41">
        <f t="shared" si="6"/>
        <v>120</v>
      </c>
    </row>
    <row r="41" spans="1:42" s="23" customFormat="1" ht="14.85" customHeight="1" x14ac:dyDescent="0.35">
      <c r="A41" s="82"/>
      <c r="B41" s="143" t="s">
        <v>1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O41" s="92"/>
      <c r="P41" s="1" t="s">
        <v>92</v>
      </c>
      <c r="Q41" s="1"/>
      <c r="R41" s="1"/>
      <c r="S41" s="1"/>
      <c r="T41" s="1"/>
      <c r="U41" s="83"/>
      <c r="V41" s="27"/>
      <c r="W41" s="87">
        <v>30</v>
      </c>
      <c r="X41" s="21">
        <f t="shared" si="12"/>
        <v>1</v>
      </c>
      <c r="Y41" s="21">
        <f t="shared" si="12"/>
        <v>0</v>
      </c>
      <c r="Z41" s="21">
        <f t="shared" si="12"/>
        <v>0</v>
      </c>
      <c r="AA41" s="21">
        <f t="shared" si="12"/>
        <v>0</v>
      </c>
      <c r="AB41" s="21">
        <f t="shared" si="12"/>
        <v>0</v>
      </c>
      <c r="AC41" s="22"/>
      <c r="AD41" s="57">
        <f t="shared" si="13"/>
        <v>120</v>
      </c>
      <c r="AE41" s="57">
        <f t="shared" si="14"/>
        <v>0</v>
      </c>
      <c r="AF41" s="57">
        <f t="shared" si="15"/>
        <v>0</v>
      </c>
      <c r="AG41" s="57">
        <f t="shared" si="16"/>
        <v>0</v>
      </c>
      <c r="AH41" s="57">
        <v>0</v>
      </c>
      <c r="AI41" s="8">
        <f t="shared" si="18"/>
        <v>24</v>
      </c>
      <c r="AJ41" s="41"/>
      <c r="AK41" s="58">
        <f t="shared" si="17"/>
        <v>1</v>
      </c>
      <c r="AL41" s="58">
        <v>120</v>
      </c>
      <c r="AN41" s="15"/>
      <c r="AP41" s="41">
        <f t="shared" si="6"/>
        <v>120</v>
      </c>
    </row>
    <row r="42" spans="1:42" s="23" customFormat="1" ht="14.85" customHeight="1" x14ac:dyDescent="0.35">
      <c r="A42" s="82"/>
      <c r="B42" s="143" t="s">
        <v>24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75"/>
      <c r="P42" s="1" t="s">
        <v>92</v>
      </c>
      <c r="Q42" s="1"/>
      <c r="R42" s="1"/>
      <c r="S42" s="1"/>
      <c r="T42" s="1"/>
      <c r="U42" s="83"/>
      <c r="V42" s="27"/>
      <c r="W42" s="87">
        <v>20</v>
      </c>
      <c r="X42" s="21">
        <f t="shared" si="12"/>
        <v>1</v>
      </c>
      <c r="Y42" s="21">
        <f t="shared" si="12"/>
        <v>0</v>
      </c>
      <c r="Z42" s="21">
        <f t="shared" si="12"/>
        <v>0</v>
      </c>
      <c r="AA42" s="21">
        <f t="shared" si="12"/>
        <v>0</v>
      </c>
      <c r="AB42" s="21">
        <f t="shared" si="12"/>
        <v>0</v>
      </c>
      <c r="AC42" s="22"/>
      <c r="AD42" s="57">
        <f t="shared" si="13"/>
        <v>80</v>
      </c>
      <c r="AE42" s="57">
        <f t="shared" si="14"/>
        <v>0</v>
      </c>
      <c r="AF42" s="57">
        <f t="shared" si="15"/>
        <v>0</v>
      </c>
      <c r="AG42" s="57">
        <f t="shared" si="16"/>
        <v>0</v>
      </c>
      <c r="AH42" s="57">
        <v>0</v>
      </c>
      <c r="AI42" s="8">
        <f t="shared" si="18"/>
        <v>25</v>
      </c>
      <c r="AJ42" s="41"/>
      <c r="AK42" s="58">
        <f t="shared" si="17"/>
        <v>1</v>
      </c>
      <c r="AL42" s="58">
        <v>80</v>
      </c>
      <c r="AN42" s="15"/>
      <c r="AP42" s="41">
        <f t="shared" si="6"/>
        <v>80</v>
      </c>
    </row>
    <row r="43" spans="1:42" s="23" customFormat="1" ht="14.85" customHeight="1" x14ac:dyDescent="0.35">
      <c r="A43" s="82"/>
      <c r="B43" s="173" t="s">
        <v>90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5"/>
      <c r="O43" s="75"/>
      <c r="P43" s="1">
        <v>5</v>
      </c>
      <c r="Q43" s="187" t="s">
        <v>22</v>
      </c>
      <c r="R43" s="188"/>
      <c r="S43" s="178" t="s">
        <v>48</v>
      </c>
      <c r="T43" s="179"/>
      <c r="U43" s="83"/>
      <c r="V43" s="27"/>
      <c r="W43" s="87">
        <v>2.5</v>
      </c>
      <c r="X43" s="59">
        <f>IF(O43="x",0,IF(AND(-1&lt;P43,P43&lt;6),40,0))</f>
        <v>40</v>
      </c>
      <c r="Y43" s="59">
        <f t="shared" ref="Y43" si="19">IF(AND(5&lt;P43,P43&lt;11),30,0)</f>
        <v>0</v>
      </c>
      <c r="Z43" s="59">
        <f t="shared" ref="Z43" si="20">IF(AND(10&lt;P43,P43&lt;16),20,0)</f>
        <v>0</v>
      </c>
      <c r="AA43" s="59">
        <f t="shared" ref="AA43" si="21">IF(AND(15&lt;P43,P43&lt;21),10,0)</f>
        <v>0</v>
      </c>
      <c r="AB43" s="59">
        <f t="shared" ref="AB43:AB44" si="22">IF(AND(20&lt;P43,P43&lt;100),0,0)</f>
        <v>0</v>
      </c>
      <c r="AC43" s="60"/>
      <c r="AD43" s="57">
        <f t="shared" si="13"/>
        <v>400</v>
      </c>
      <c r="AE43" s="57">
        <f t="shared" si="14"/>
        <v>0</v>
      </c>
      <c r="AF43" s="57">
        <f t="shared" si="15"/>
        <v>0</v>
      </c>
      <c r="AG43" s="57">
        <f t="shared" si="16"/>
        <v>0</v>
      </c>
      <c r="AH43" s="57">
        <v>0</v>
      </c>
      <c r="AI43" s="8">
        <f t="shared" si="18"/>
        <v>26</v>
      </c>
      <c r="AJ43" s="41"/>
      <c r="AK43" s="58">
        <f t="shared" si="17"/>
        <v>1</v>
      </c>
      <c r="AL43" s="58">
        <v>400</v>
      </c>
      <c r="AN43" s="15"/>
      <c r="AP43" s="41">
        <f t="shared" si="6"/>
        <v>400</v>
      </c>
    </row>
    <row r="44" spans="1:42" s="23" customFormat="1" ht="14.85" customHeight="1" x14ac:dyDescent="0.35">
      <c r="A44" s="82"/>
      <c r="B44" s="173" t="s">
        <v>91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O44" s="75" t="s">
        <v>202</v>
      </c>
      <c r="P44" s="1"/>
      <c r="Q44" s="189"/>
      <c r="R44" s="190"/>
      <c r="S44" s="178" t="s">
        <v>48</v>
      </c>
      <c r="T44" s="179"/>
      <c r="U44" s="83"/>
      <c r="V44" s="27"/>
      <c r="W44" s="87">
        <v>2.5</v>
      </c>
      <c r="X44" s="59">
        <f>IF(O44="x",0,IF(AND(-1&lt;P44,P44&lt;6),35,0))</f>
        <v>0</v>
      </c>
      <c r="Y44" s="59">
        <f>IF(AND(5&lt;P44,P44&lt;11),25,0)</f>
        <v>0</v>
      </c>
      <c r="Z44" s="59">
        <f>IF(AND(10&lt;P44,P44&lt;16),15,0)</f>
        <v>0</v>
      </c>
      <c r="AA44" s="59">
        <f>IF(AND(15&lt;P44,P44&lt;21),5,0)</f>
        <v>0</v>
      </c>
      <c r="AB44" s="59">
        <f t="shared" si="22"/>
        <v>0</v>
      </c>
      <c r="AC44" s="60"/>
      <c r="AD44" s="57">
        <f t="shared" si="13"/>
        <v>0</v>
      </c>
      <c r="AE44" s="57">
        <f t="shared" si="14"/>
        <v>0</v>
      </c>
      <c r="AF44" s="57">
        <f t="shared" si="15"/>
        <v>0</v>
      </c>
      <c r="AG44" s="57">
        <f t="shared" si="16"/>
        <v>0</v>
      </c>
      <c r="AH44" s="57">
        <v>0</v>
      </c>
      <c r="AI44" s="8">
        <f t="shared" si="18"/>
        <v>27</v>
      </c>
      <c r="AJ44" s="41"/>
      <c r="AK44" s="58">
        <f t="shared" si="17"/>
        <v>0</v>
      </c>
      <c r="AL44" s="58">
        <v>0</v>
      </c>
      <c r="AN44" s="15"/>
      <c r="AP44" s="41">
        <f t="shared" si="6"/>
        <v>0</v>
      </c>
    </row>
    <row r="45" spans="1:42" s="23" customFormat="1" ht="14.85" customHeight="1" x14ac:dyDescent="0.35">
      <c r="A45" s="82"/>
      <c r="B45" s="191" t="s">
        <v>27</v>
      </c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3"/>
      <c r="O45" s="92"/>
      <c r="P45" s="1" t="s">
        <v>92</v>
      </c>
      <c r="Q45" s="1"/>
      <c r="R45" s="1"/>
      <c r="S45" s="1"/>
      <c r="T45" s="1"/>
      <c r="U45" s="83"/>
      <c r="V45" s="27"/>
      <c r="W45" s="87">
        <v>10</v>
      </c>
      <c r="X45" s="21">
        <f t="shared" ref="X45:AB47" si="23">IF(P45="x",1,0)</f>
        <v>1</v>
      </c>
      <c r="Y45" s="21">
        <f t="shared" si="23"/>
        <v>0</v>
      </c>
      <c r="Z45" s="21">
        <f t="shared" si="23"/>
        <v>0</v>
      </c>
      <c r="AA45" s="21">
        <f t="shared" si="23"/>
        <v>0</v>
      </c>
      <c r="AB45" s="21">
        <f t="shared" si="23"/>
        <v>0</v>
      </c>
      <c r="AC45" s="22"/>
      <c r="AD45" s="57">
        <f t="shared" si="13"/>
        <v>40</v>
      </c>
      <c r="AE45" s="57">
        <f t="shared" si="14"/>
        <v>0</v>
      </c>
      <c r="AF45" s="57">
        <f t="shared" si="15"/>
        <v>0</v>
      </c>
      <c r="AG45" s="57">
        <f t="shared" si="16"/>
        <v>0</v>
      </c>
      <c r="AH45" s="57">
        <v>0</v>
      </c>
      <c r="AI45" s="8">
        <f t="shared" si="18"/>
        <v>28</v>
      </c>
      <c r="AJ45" s="41"/>
      <c r="AK45" s="58">
        <f t="shared" si="17"/>
        <v>1</v>
      </c>
      <c r="AL45" s="58">
        <v>40</v>
      </c>
      <c r="AN45" s="15"/>
      <c r="AP45" s="41">
        <f t="shared" si="6"/>
        <v>40</v>
      </c>
    </row>
    <row r="46" spans="1:42" s="23" customFormat="1" ht="14.85" customHeight="1" x14ac:dyDescent="0.35">
      <c r="A46" s="82"/>
      <c r="B46" s="173" t="s">
        <v>50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5"/>
      <c r="O46" s="77"/>
      <c r="P46" s="1" t="s">
        <v>92</v>
      </c>
      <c r="Q46" s="1"/>
      <c r="R46" s="1"/>
      <c r="S46" s="1"/>
      <c r="T46" s="1"/>
      <c r="U46" s="83"/>
      <c r="V46" s="27"/>
      <c r="W46" s="87">
        <v>10</v>
      </c>
      <c r="X46" s="21">
        <f t="shared" si="23"/>
        <v>1</v>
      </c>
      <c r="Y46" s="21">
        <f t="shared" si="23"/>
        <v>0</v>
      </c>
      <c r="Z46" s="21">
        <f t="shared" si="23"/>
        <v>0</v>
      </c>
      <c r="AA46" s="21">
        <f t="shared" si="23"/>
        <v>0</v>
      </c>
      <c r="AB46" s="21">
        <f t="shared" si="23"/>
        <v>0</v>
      </c>
      <c r="AC46" s="22"/>
      <c r="AD46" s="57">
        <f t="shared" si="13"/>
        <v>40</v>
      </c>
      <c r="AE46" s="57">
        <f t="shared" si="14"/>
        <v>0</v>
      </c>
      <c r="AF46" s="57">
        <f t="shared" si="15"/>
        <v>0</v>
      </c>
      <c r="AG46" s="57">
        <f t="shared" si="16"/>
        <v>0</v>
      </c>
      <c r="AH46" s="57">
        <v>0</v>
      </c>
      <c r="AI46" s="8">
        <f t="shared" si="18"/>
        <v>29</v>
      </c>
      <c r="AJ46" s="41"/>
      <c r="AK46" s="58">
        <f t="shared" si="17"/>
        <v>1</v>
      </c>
      <c r="AL46" s="58">
        <v>40</v>
      </c>
      <c r="AN46" s="15"/>
      <c r="AP46" s="41">
        <f t="shared" si="6"/>
        <v>40</v>
      </c>
    </row>
    <row r="47" spans="1:42" s="23" customFormat="1" ht="14.85" customHeight="1" x14ac:dyDescent="0.35">
      <c r="A47" s="82"/>
      <c r="B47" s="173" t="s">
        <v>23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  <c r="O47" s="77"/>
      <c r="P47" s="1" t="s">
        <v>92</v>
      </c>
      <c r="Q47" s="61" t="s">
        <v>57</v>
      </c>
      <c r="R47" s="62"/>
      <c r="S47" s="1"/>
      <c r="T47" s="61" t="s">
        <v>58</v>
      </c>
      <c r="U47" s="83"/>
      <c r="V47" s="27"/>
      <c r="W47" s="87">
        <v>10</v>
      </c>
      <c r="X47" s="21">
        <f t="shared" si="23"/>
        <v>1</v>
      </c>
      <c r="Y47" s="21">
        <f t="shared" si="23"/>
        <v>0</v>
      </c>
      <c r="Z47" s="21">
        <f t="shared" si="23"/>
        <v>0</v>
      </c>
      <c r="AA47" s="21">
        <f t="shared" si="23"/>
        <v>0</v>
      </c>
      <c r="AB47" s="21">
        <f t="shared" si="23"/>
        <v>0</v>
      </c>
      <c r="AC47" s="22"/>
      <c r="AD47" s="57">
        <f t="shared" si="13"/>
        <v>40</v>
      </c>
      <c r="AE47" s="57">
        <f t="shared" si="14"/>
        <v>0</v>
      </c>
      <c r="AF47" s="57">
        <f t="shared" si="15"/>
        <v>0</v>
      </c>
      <c r="AG47" s="57">
        <v>0</v>
      </c>
      <c r="AH47" s="57">
        <v>0</v>
      </c>
      <c r="AI47" s="8">
        <f t="shared" si="18"/>
        <v>30</v>
      </c>
      <c r="AJ47" s="41"/>
      <c r="AK47" s="58">
        <f t="shared" si="17"/>
        <v>1</v>
      </c>
      <c r="AL47" s="58">
        <v>40</v>
      </c>
      <c r="AN47" s="15"/>
      <c r="AP47" s="41">
        <f t="shared" si="6"/>
        <v>40</v>
      </c>
    </row>
    <row r="48" spans="1:42" ht="14.85" customHeight="1" x14ac:dyDescent="0.35">
      <c r="A48" s="8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8"/>
      <c r="P48" s="29"/>
      <c r="Q48" s="14"/>
      <c r="R48" s="14"/>
      <c r="S48" s="14"/>
      <c r="T48" s="14"/>
      <c r="U48" s="84"/>
      <c r="V48" s="26"/>
      <c r="AC48" s="22"/>
      <c r="AH48" s="9"/>
      <c r="AJ48" s="42">
        <f>SUM(AD36:AH47)</f>
        <v>1460</v>
      </c>
      <c r="AM48" s="9">
        <f>SUM(AL36:AL47)</f>
        <v>1460</v>
      </c>
      <c r="AP48" s="23"/>
    </row>
    <row r="49" spans="1:42" ht="20.25" x14ac:dyDescent="0.35">
      <c r="A49" s="82"/>
      <c r="B49" s="170" t="s">
        <v>47</v>
      </c>
      <c r="C49" s="170"/>
      <c r="D49" s="170"/>
      <c r="E49" s="170"/>
      <c r="F49" s="170"/>
      <c r="G49" s="170"/>
      <c r="H49" s="170"/>
      <c r="I49" s="170"/>
      <c r="J49" s="14"/>
      <c r="K49" s="14"/>
      <c r="L49" s="14"/>
      <c r="M49" s="155" t="s">
        <v>26</v>
      </c>
      <c r="N49" s="156"/>
      <c r="O49" s="157"/>
      <c r="P49" s="146" t="s">
        <v>36</v>
      </c>
      <c r="Q49" s="146"/>
      <c r="R49" s="146"/>
      <c r="S49" s="146"/>
      <c r="T49" s="146"/>
      <c r="U49" s="84"/>
      <c r="V49" s="26"/>
      <c r="AC49" s="22"/>
      <c r="AJ49" s="40"/>
      <c r="AP49" s="23"/>
    </row>
    <row r="50" spans="1:42" s="23" customFormat="1" ht="14.85" customHeight="1" x14ac:dyDescent="0.35">
      <c r="A50" s="8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58"/>
      <c r="N50" s="159"/>
      <c r="O50" s="160"/>
      <c r="P50" s="17" t="s">
        <v>31</v>
      </c>
      <c r="Q50" s="18" t="s">
        <v>32</v>
      </c>
      <c r="R50" s="18" t="s">
        <v>33</v>
      </c>
      <c r="S50" s="18" t="s">
        <v>34</v>
      </c>
      <c r="T50" s="18" t="s">
        <v>35</v>
      </c>
      <c r="U50" s="83"/>
      <c r="V50" s="27"/>
      <c r="W50" s="95"/>
      <c r="X50" s="95"/>
      <c r="Y50" s="95"/>
      <c r="Z50" s="95"/>
      <c r="AA50" s="95"/>
      <c r="AB50" s="95"/>
      <c r="AC50" s="22"/>
      <c r="AD50" s="95"/>
      <c r="AE50" s="95"/>
      <c r="AF50" s="95"/>
      <c r="AG50" s="95"/>
      <c r="AH50" s="95"/>
      <c r="AI50" s="8"/>
      <c r="AJ50" s="41"/>
      <c r="AK50" s="24"/>
      <c r="AL50" s="24"/>
      <c r="AN50" s="15"/>
    </row>
    <row r="51" spans="1:42" s="23" customFormat="1" ht="14.85" customHeight="1" x14ac:dyDescent="0.35">
      <c r="A51" s="82"/>
      <c r="B51" s="143" t="s">
        <v>20</v>
      </c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7"/>
      <c r="O51" s="75"/>
      <c r="P51" s="1" t="s">
        <v>92</v>
      </c>
      <c r="Q51" s="1"/>
      <c r="R51" s="1"/>
      <c r="S51" s="1"/>
      <c r="T51" s="1"/>
      <c r="U51" s="83"/>
      <c r="V51" s="27"/>
      <c r="W51" s="87">
        <v>50</v>
      </c>
      <c r="X51" s="21">
        <f t="shared" ref="X51:AB55" si="24">IF(P51="x",1,0)</f>
        <v>1</v>
      </c>
      <c r="Y51" s="21">
        <f t="shared" si="24"/>
        <v>0</v>
      </c>
      <c r="Z51" s="21">
        <f t="shared" si="24"/>
        <v>0</v>
      </c>
      <c r="AA51" s="21">
        <f t="shared" si="24"/>
        <v>0</v>
      </c>
      <c r="AB51" s="21">
        <f t="shared" si="24"/>
        <v>0</v>
      </c>
      <c r="AC51" s="22"/>
      <c r="AD51" s="57">
        <f>4*(W51*X51)</f>
        <v>200</v>
      </c>
      <c r="AE51" s="57">
        <f>3*(W51*Y51)</f>
        <v>0</v>
      </c>
      <c r="AF51" s="57">
        <f>2*(W51*Z51)</f>
        <v>0</v>
      </c>
      <c r="AG51" s="57">
        <f>+W51*AA51</f>
        <v>0</v>
      </c>
      <c r="AH51" s="57">
        <v>0</v>
      </c>
      <c r="AI51" s="8">
        <f>1+AI47</f>
        <v>31</v>
      </c>
      <c r="AJ51" s="41"/>
      <c r="AK51" s="58">
        <f>IF(O51=0,1,0)</f>
        <v>1</v>
      </c>
      <c r="AL51" s="58">
        <v>200</v>
      </c>
      <c r="AN51" s="15"/>
      <c r="AP51" s="41">
        <f t="shared" si="6"/>
        <v>200</v>
      </c>
    </row>
    <row r="52" spans="1:42" s="23" customFormat="1" ht="14.85" customHeight="1" x14ac:dyDescent="0.35">
      <c r="A52" s="82"/>
      <c r="B52" s="143" t="s">
        <v>21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7"/>
      <c r="O52" s="75"/>
      <c r="P52" s="1" t="s">
        <v>92</v>
      </c>
      <c r="Q52" s="1"/>
      <c r="R52" s="1"/>
      <c r="S52" s="1"/>
      <c r="T52" s="1"/>
      <c r="U52" s="83"/>
      <c r="V52" s="27"/>
      <c r="W52" s="87">
        <v>50</v>
      </c>
      <c r="X52" s="21">
        <f t="shared" si="24"/>
        <v>1</v>
      </c>
      <c r="Y52" s="21">
        <f t="shared" si="24"/>
        <v>0</v>
      </c>
      <c r="Z52" s="21">
        <f t="shared" si="24"/>
        <v>0</v>
      </c>
      <c r="AA52" s="21">
        <f t="shared" si="24"/>
        <v>0</v>
      </c>
      <c r="AB52" s="21">
        <f t="shared" si="24"/>
        <v>0</v>
      </c>
      <c r="AC52" s="22"/>
      <c r="AD52" s="57">
        <f>4*(W52*X52)</f>
        <v>200</v>
      </c>
      <c r="AE52" s="57">
        <f>3*(W52*Y52)</f>
        <v>0</v>
      </c>
      <c r="AF52" s="57">
        <f>2*(W52*Z52)</f>
        <v>0</v>
      </c>
      <c r="AG52" s="57">
        <f>+W52*AA52</f>
        <v>0</v>
      </c>
      <c r="AH52" s="57">
        <v>0</v>
      </c>
      <c r="AI52" s="8">
        <f>1+AI51</f>
        <v>32</v>
      </c>
      <c r="AJ52" s="41"/>
      <c r="AK52" s="58">
        <f>IF(O52=0,1,0)</f>
        <v>1</v>
      </c>
      <c r="AL52" s="58">
        <v>200</v>
      </c>
      <c r="AN52" s="15"/>
      <c r="AP52" s="41">
        <f t="shared" si="6"/>
        <v>200</v>
      </c>
    </row>
    <row r="53" spans="1:42" s="23" customFormat="1" ht="14.85" customHeight="1" x14ac:dyDescent="0.35">
      <c r="A53" s="82"/>
      <c r="B53" s="173" t="s">
        <v>83</v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5"/>
      <c r="O53" s="75"/>
      <c r="P53" s="1" t="s">
        <v>92</v>
      </c>
      <c r="Q53" s="1"/>
      <c r="R53" s="1"/>
      <c r="S53" s="1"/>
      <c r="T53" s="1"/>
      <c r="U53" s="83"/>
      <c r="V53" s="27"/>
      <c r="W53" s="87">
        <v>50</v>
      </c>
      <c r="X53" s="21">
        <f t="shared" si="24"/>
        <v>1</v>
      </c>
      <c r="Y53" s="21">
        <f t="shared" si="24"/>
        <v>0</v>
      </c>
      <c r="Z53" s="21">
        <f t="shared" si="24"/>
        <v>0</v>
      </c>
      <c r="AA53" s="21">
        <f t="shared" si="24"/>
        <v>0</v>
      </c>
      <c r="AB53" s="21">
        <f t="shared" si="24"/>
        <v>0</v>
      </c>
      <c r="AC53" s="22"/>
      <c r="AD53" s="57">
        <f>4*(W53*X53)</f>
        <v>200</v>
      </c>
      <c r="AE53" s="57">
        <f>3*(W53*Y53)</f>
        <v>0</v>
      </c>
      <c r="AF53" s="57">
        <f>2*(W53*Z53)</f>
        <v>0</v>
      </c>
      <c r="AG53" s="57">
        <f>+W53*AA53</f>
        <v>0</v>
      </c>
      <c r="AH53" s="57">
        <v>0</v>
      </c>
      <c r="AI53" s="8">
        <f>1+AI52</f>
        <v>33</v>
      </c>
      <c r="AJ53" s="41"/>
      <c r="AK53" s="58">
        <f>IF(O53=0,1,0)</f>
        <v>1</v>
      </c>
      <c r="AL53" s="58">
        <v>200</v>
      </c>
      <c r="AN53" s="15"/>
      <c r="AP53" s="41">
        <f t="shared" si="6"/>
        <v>200</v>
      </c>
    </row>
    <row r="54" spans="1:42" s="23" customFormat="1" ht="14.85" customHeight="1" x14ac:dyDescent="0.35">
      <c r="A54" s="82"/>
      <c r="B54" s="143" t="s">
        <v>3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7"/>
      <c r="O54" s="77"/>
      <c r="P54" s="1"/>
      <c r="Q54" s="61" t="s">
        <v>57</v>
      </c>
      <c r="R54" s="62"/>
      <c r="S54" s="1" t="s">
        <v>202</v>
      </c>
      <c r="T54" s="61" t="s">
        <v>58</v>
      </c>
      <c r="U54" s="83"/>
      <c r="V54" s="27"/>
      <c r="W54" s="87">
        <v>30</v>
      </c>
      <c r="X54" s="21">
        <f t="shared" si="24"/>
        <v>0</v>
      </c>
      <c r="Y54" s="21">
        <f t="shared" si="24"/>
        <v>0</v>
      </c>
      <c r="Z54" s="21">
        <f t="shared" si="24"/>
        <v>0</v>
      </c>
      <c r="AA54" s="21">
        <f t="shared" si="24"/>
        <v>1</v>
      </c>
      <c r="AB54" s="21">
        <f t="shared" si="24"/>
        <v>0</v>
      </c>
      <c r="AC54" s="22"/>
      <c r="AD54" s="80">
        <v>0</v>
      </c>
      <c r="AE54" s="63"/>
      <c r="AF54" s="63"/>
      <c r="AG54" s="57">
        <f>4*(W54*AA54)</f>
        <v>120</v>
      </c>
      <c r="AH54" s="63"/>
      <c r="AI54" s="8">
        <f>1+AI53</f>
        <v>34</v>
      </c>
      <c r="AJ54" s="41"/>
      <c r="AK54" s="58">
        <f>IF(O54=0,1,0)</f>
        <v>1</v>
      </c>
      <c r="AL54" s="58">
        <v>120</v>
      </c>
      <c r="AN54" s="15"/>
      <c r="AP54" s="41">
        <f t="shared" si="6"/>
        <v>120</v>
      </c>
    </row>
    <row r="55" spans="1:42" s="23" customFormat="1" ht="14.85" customHeight="1" x14ac:dyDescent="0.35">
      <c r="A55" s="82"/>
      <c r="B55" s="173" t="s">
        <v>2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5"/>
      <c r="O55" s="64"/>
      <c r="P55" s="1" t="s">
        <v>92</v>
      </c>
      <c r="Q55" s="61" t="s">
        <v>57</v>
      </c>
      <c r="R55" s="62"/>
      <c r="S55" s="1"/>
      <c r="T55" s="61" t="s">
        <v>58</v>
      </c>
      <c r="U55" s="83"/>
      <c r="V55" s="27"/>
      <c r="W55" s="87">
        <v>50</v>
      </c>
      <c r="X55" s="21">
        <f t="shared" si="24"/>
        <v>1</v>
      </c>
      <c r="Y55" s="21">
        <f t="shared" si="24"/>
        <v>0</v>
      </c>
      <c r="Z55" s="21">
        <f t="shared" si="24"/>
        <v>0</v>
      </c>
      <c r="AA55" s="21">
        <f t="shared" si="24"/>
        <v>0</v>
      </c>
      <c r="AB55" s="21">
        <f t="shared" si="24"/>
        <v>0</v>
      </c>
      <c r="AC55" s="22"/>
      <c r="AD55" s="57">
        <f>4*(W55*X55)</f>
        <v>200</v>
      </c>
      <c r="AE55" s="63"/>
      <c r="AF55" s="63"/>
      <c r="AG55" s="57">
        <v>0</v>
      </c>
      <c r="AH55" s="63"/>
      <c r="AI55" s="8">
        <f>1+AI54</f>
        <v>35</v>
      </c>
      <c r="AJ55" s="41"/>
      <c r="AK55" s="58">
        <f>IF(O55=0,1,0)</f>
        <v>1</v>
      </c>
      <c r="AL55" s="58">
        <v>200</v>
      </c>
      <c r="AN55" s="15"/>
      <c r="AP55" s="41">
        <f t="shared" si="6"/>
        <v>200</v>
      </c>
    </row>
    <row r="56" spans="1:42" ht="12" customHeight="1" x14ac:dyDescent="0.35">
      <c r="A56" s="8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8"/>
      <c r="P56" s="29"/>
      <c r="Q56" s="14"/>
      <c r="R56" s="14"/>
      <c r="S56" s="14"/>
      <c r="T56" s="14"/>
      <c r="U56" s="84"/>
      <c r="V56" s="26"/>
      <c r="AC56" s="22"/>
      <c r="AH56" s="9"/>
      <c r="AJ56" s="42">
        <f>SUM(AD51:AH55)</f>
        <v>920</v>
      </c>
      <c r="AM56" s="9">
        <f>SUM(AL51:AL55)</f>
        <v>920</v>
      </c>
      <c r="AP56" s="23"/>
    </row>
    <row r="57" spans="1:42" ht="17.25" x14ac:dyDescent="0.35">
      <c r="A57" s="82"/>
      <c r="B57" s="186" t="s">
        <v>119</v>
      </c>
      <c r="C57" s="186"/>
      <c r="D57" s="186"/>
      <c r="E57" s="186"/>
      <c r="F57" s="186"/>
      <c r="G57" s="186"/>
      <c r="H57" s="186"/>
      <c r="I57" s="186"/>
      <c r="J57" s="14"/>
      <c r="K57" s="14"/>
      <c r="L57" s="14"/>
      <c r="M57" s="155" t="s">
        <v>26</v>
      </c>
      <c r="N57" s="156"/>
      <c r="O57" s="157"/>
      <c r="P57" s="146" t="s">
        <v>36</v>
      </c>
      <c r="Q57" s="146"/>
      <c r="R57" s="146"/>
      <c r="S57" s="146"/>
      <c r="T57" s="146"/>
      <c r="U57" s="84"/>
      <c r="V57" s="26"/>
      <c r="AC57" s="22"/>
      <c r="AJ57" s="40"/>
      <c r="AP57" s="23"/>
    </row>
    <row r="58" spans="1:42" s="23" customFormat="1" ht="14.85" customHeight="1" x14ac:dyDescent="0.35">
      <c r="A58" s="8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8"/>
      <c r="N58" s="159"/>
      <c r="O58" s="160"/>
      <c r="P58" s="17" t="s">
        <v>31</v>
      </c>
      <c r="Q58" s="18" t="s">
        <v>32</v>
      </c>
      <c r="R58" s="18" t="s">
        <v>33</v>
      </c>
      <c r="S58" s="18" t="s">
        <v>34</v>
      </c>
      <c r="T58" s="18" t="s">
        <v>35</v>
      </c>
      <c r="U58" s="83"/>
      <c r="V58" s="27"/>
      <c r="W58" s="95"/>
      <c r="X58" s="95"/>
      <c r="Y58" s="95"/>
      <c r="Z58" s="95"/>
      <c r="AA58" s="95"/>
      <c r="AB58" s="95"/>
      <c r="AC58" s="22"/>
      <c r="AD58" s="95"/>
      <c r="AE58" s="95"/>
      <c r="AF58" s="95"/>
      <c r="AG58" s="95"/>
      <c r="AH58" s="95"/>
      <c r="AI58" s="8"/>
      <c r="AJ58" s="41"/>
      <c r="AK58" s="24"/>
      <c r="AL58" s="24"/>
      <c r="AN58" s="15"/>
    </row>
    <row r="59" spans="1:42" s="23" customFormat="1" ht="14.85" customHeight="1" x14ac:dyDescent="0.35">
      <c r="A59" s="82"/>
      <c r="B59" s="143" t="s">
        <v>38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56"/>
      <c r="P59" s="1" t="s">
        <v>92</v>
      </c>
      <c r="Q59" s="1"/>
      <c r="R59" s="1"/>
      <c r="S59" s="1"/>
      <c r="T59" s="1"/>
      <c r="U59" s="83"/>
      <c r="V59" s="27"/>
      <c r="W59" s="87">
        <v>15</v>
      </c>
      <c r="X59" s="21">
        <f t="shared" ref="X59:AB76" si="25">IF(P59="x",1,0)</f>
        <v>1</v>
      </c>
      <c r="Y59" s="21">
        <f t="shared" si="25"/>
        <v>0</v>
      </c>
      <c r="Z59" s="21">
        <f t="shared" si="25"/>
        <v>0</v>
      </c>
      <c r="AA59" s="21">
        <f t="shared" si="25"/>
        <v>0</v>
      </c>
      <c r="AB59" s="21">
        <f t="shared" si="25"/>
        <v>0</v>
      </c>
      <c r="AC59" s="22"/>
      <c r="AD59" s="57">
        <f t="shared" ref="AD59:AD93" si="26">4*(W59*X59)</f>
        <v>60</v>
      </c>
      <c r="AE59" s="57">
        <f t="shared" ref="AE59:AE93" si="27">3*(W59*Y59)</f>
        <v>0</v>
      </c>
      <c r="AF59" s="57">
        <f t="shared" ref="AF59:AF93" si="28">2*(W59*Z59)</f>
        <v>0</v>
      </c>
      <c r="AG59" s="57">
        <f t="shared" ref="AG59:AG93" si="29">+W59*AA59</f>
        <v>0</v>
      </c>
      <c r="AH59" s="57">
        <v>0</v>
      </c>
      <c r="AI59" s="8">
        <f>1+AI55</f>
        <v>36</v>
      </c>
      <c r="AJ59" s="41"/>
      <c r="AK59" s="58">
        <f t="shared" ref="AK59:AK89" si="30">IF(O59=0,1,0)</f>
        <v>1</v>
      </c>
      <c r="AL59" s="58">
        <v>60</v>
      </c>
      <c r="AN59" s="15"/>
      <c r="AP59" s="41">
        <f t="shared" si="6"/>
        <v>60</v>
      </c>
    </row>
    <row r="60" spans="1:42" s="23" customFormat="1" ht="14.85" customHeight="1" x14ac:dyDescent="0.35">
      <c r="A60" s="82"/>
      <c r="B60" s="143" t="s">
        <v>79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56"/>
      <c r="P60" s="1" t="s">
        <v>92</v>
      </c>
      <c r="Q60" s="1"/>
      <c r="R60" s="1"/>
      <c r="S60" s="1"/>
      <c r="T60" s="1"/>
      <c r="U60" s="83"/>
      <c r="V60" s="27"/>
      <c r="W60" s="87">
        <v>15</v>
      </c>
      <c r="X60" s="21">
        <f t="shared" si="25"/>
        <v>1</v>
      </c>
      <c r="Y60" s="21">
        <f t="shared" si="25"/>
        <v>0</v>
      </c>
      <c r="Z60" s="21">
        <f t="shared" si="25"/>
        <v>0</v>
      </c>
      <c r="AA60" s="21">
        <f t="shared" si="25"/>
        <v>0</v>
      </c>
      <c r="AB60" s="21">
        <f t="shared" si="25"/>
        <v>0</v>
      </c>
      <c r="AC60" s="22"/>
      <c r="AD60" s="57">
        <f t="shared" si="26"/>
        <v>60</v>
      </c>
      <c r="AE60" s="57">
        <f t="shared" si="27"/>
        <v>0</v>
      </c>
      <c r="AF60" s="57">
        <f t="shared" si="28"/>
        <v>0</v>
      </c>
      <c r="AG60" s="57">
        <f t="shared" si="29"/>
        <v>0</v>
      </c>
      <c r="AH60" s="57">
        <v>0</v>
      </c>
      <c r="AI60" s="8">
        <f>1+AI59</f>
        <v>37</v>
      </c>
      <c r="AJ60" s="41"/>
      <c r="AK60" s="58">
        <f t="shared" si="30"/>
        <v>1</v>
      </c>
      <c r="AL60" s="58">
        <v>60</v>
      </c>
      <c r="AN60" s="15"/>
      <c r="AP60" s="41">
        <f t="shared" si="6"/>
        <v>60</v>
      </c>
    </row>
    <row r="61" spans="1:42" s="23" customFormat="1" ht="14.85" customHeight="1" x14ac:dyDescent="0.35">
      <c r="A61" s="82"/>
      <c r="B61" s="143" t="s">
        <v>199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72"/>
      <c r="O61" s="56"/>
      <c r="P61" s="1" t="s">
        <v>92</v>
      </c>
      <c r="Q61" s="1"/>
      <c r="R61" s="1"/>
      <c r="S61" s="1"/>
      <c r="T61" s="1"/>
      <c r="U61" s="83"/>
      <c r="V61" s="27"/>
      <c r="W61" s="87">
        <v>40</v>
      </c>
      <c r="X61" s="21">
        <f t="shared" si="25"/>
        <v>1</v>
      </c>
      <c r="Y61" s="21">
        <f t="shared" si="25"/>
        <v>0</v>
      </c>
      <c r="Z61" s="21">
        <f t="shared" si="25"/>
        <v>0</v>
      </c>
      <c r="AA61" s="21">
        <f t="shared" si="25"/>
        <v>0</v>
      </c>
      <c r="AB61" s="21">
        <f t="shared" si="25"/>
        <v>0</v>
      </c>
      <c r="AC61" s="22"/>
      <c r="AD61" s="57">
        <f>4*(W61*X61)</f>
        <v>160</v>
      </c>
      <c r="AE61" s="57">
        <f>3*(W61*Y61)</f>
        <v>0</v>
      </c>
      <c r="AF61" s="57">
        <f>2*(W61*Z61)</f>
        <v>0</v>
      </c>
      <c r="AG61" s="57">
        <v>0</v>
      </c>
      <c r="AH61" s="57">
        <v>0</v>
      </c>
      <c r="AI61" s="8">
        <f t="shared" ref="AI61:AI89" si="31">1+AI60</f>
        <v>38</v>
      </c>
      <c r="AJ61" s="41"/>
      <c r="AK61" s="58">
        <f>IF(O61=0,1,0)</f>
        <v>1</v>
      </c>
      <c r="AL61" s="58">
        <v>160</v>
      </c>
      <c r="AN61" s="15"/>
      <c r="AP61" s="41">
        <f t="shared" si="6"/>
        <v>160</v>
      </c>
    </row>
    <row r="62" spans="1:42" s="23" customFormat="1" ht="14.85" customHeight="1" x14ac:dyDescent="0.35">
      <c r="A62" s="82"/>
      <c r="B62" s="143" t="s">
        <v>148</v>
      </c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72"/>
      <c r="O62" s="56"/>
      <c r="P62" s="1" t="s">
        <v>92</v>
      </c>
      <c r="Q62" s="1"/>
      <c r="R62" s="1"/>
      <c r="S62" s="1"/>
      <c r="T62" s="1"/>
      <c r="U62" s="83"/>
      <c r="V62" s="27"/>
      <c r="W62" s="87">
        <v>40</v>
      </c>
      <c r="X62" s="21">
        <f t="shared" si="25"/>
        <v>1</v>
      </c>
      <c r="Y62" s="21">
        <f t="shared" si="25"/>
        <v>0</v>
      </c>
      <c r="Z62" s="21">
        <f t="shared" si="25"/>
        <v>0</v>
      </c>
      <c r="AA62" s="21">
        <f t="shared" si="25"/>
        <v>0</v>
      </c>
      <c r="AB62" s="21">
        <f t="shared" si="25"/>
        <v>0</v>
      </c>
      <c r="AC62" s="22"/>
      <c r="AD62" s="57">
        <f>4*(W62*X62)</f>
        <v>160</v>
      </c>
      <c r="AE62" s="57">
        <f>3*(W62*Y62)</f>
        <v>0</v>
      </c>
      <c r="AF62" s="57">
        <f>2*(W62*Z62)</f>
        <v>0</v>
      </c>
      <c r="AG62" s="57">
        <v>0</v>
      </c>
      <c r="AH62" s="57">
        <v>0</v>
      </c>
      <c r="AI62" s="8">
        <f t="shared" si="31"/>
        <v>39</v>
      </c>
      <c r="AJ62" s="41"/>
      <c r="AK62" s="58">
        <f>IF(O62=0,1,0)</f>
        <v>1</v>
      </c>
      <c r="AL62" s="58">
        <v>160</v>
      </c>
      <c r="AN62" s="15"/>
      <c r="AP62" s="41">
        <f t="shared" si="6"/>
        <v>160</v>
      </c>
    </row>
    <row r="63" spans="1:42" s="23" customFormat="1" ht="14.85" customHeight="1" x14ac:dyDescent="0.35">
      <c r="A63" s="82"/>
      <c r="B63" s="143" t="s">
        <v>60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56"/>
      <c r="P63" s="1" t="s">
        <v>92</v>
      </c>
      <c r="Q63" s="1"/>
      <c r="R63" s="1"/>
      <c r="S63" s="1"/>
      <c r="T63" s="1"/>
      <c r="U63" s="83"/>
      <c r="V63" s="27"/>
      <c r="W63" s="87">
        <v>8</v>
      </c>
      <c r="X63" s="21">
        <f t="shared" si="25"/>
        <v>1</v>
      </c>
      <c r="Y63" s="21">
        <f t="shared" si="25"/>
        <v>0</v>
      </c>
      <c r="Z63" s="21">
        <f t="shared" si="25"/>
        <v>0</v>
      </c>
      <c r="AA63" s="21">
        <f t="shared" si="25"/>
        <v>0</v>
      </c>
      <c r="AB63" s="21">
        <f t="shared" si="25"/>
        <v>0</v>
      </c>
      <c r="AC63" s="22"/>
      <c r="AD63" s="57">
        <f t="shared" si="26"/>
        <v>32</v>
      </c>
      <c r="AE63" s="57">
        <f t="shared" si="27"/>
        <v>0</v>
      </c>
      <c r="AF63" s="57">
        <f t="shared" si="28"/>
        <v>0</v>
      </c>
      <c r="AG63" s="57">
        <f t="shared" si="29"/>
        <v>0</v>
      </c>
      <c r="AH63" s="57">
        <v>0</v>
      </c>
      <c r="AI63" s="8">
        <f t="shared" si="31"/>
        <v>40</v>
      </c>
      <c r="AJ63" s="41"/>
      <c r="AK63" s="58">
        <f t="shared" si="30"/>
        <v>1</v>
      </c>
      <c r="AL63" s="58">
        <v>32</v>
      </c>
      <c r="AN63" s="15"/>
      <c r="AP63" s="41">
        <f t="shared" si="6"/>
        <v>32</v>
      </c>
    </row>
    <row r="64" spans="1:42" s="23" customFormat="1" ht="14.85" customHeight="1" x14ac:dyDescent="0.35">
      <c r="A64" s="82"/>
      <c r="B64" s="143" t="s">
        <v>66</v>
      </c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77"/>
      <c r="P64" s="1" t="s">
        <v>92</v>
      </c>
      <c r="Q64" s="1"/>
      <c r="R64" s="1"/>
      <c r="S64" s="1"/>
      <c r="T64" s="1"/>
      <c r="U64" s="83"/>
      <c r="V64" s="27"/>
      <c r="W64" s="87">
        <v>30</v>
      </c>
      <c r="X64" s="21">
        <f t="shared" si="25"/>
        <v>1</v>
      </c>
      <c r="Y64" s="21">
        <f t="shared" si="25"/>
        <v>0</v>
      </c>
      <c r="Z64" s="21">
        <f t="shared" si="25"/>
        <v>0</v>
      </c>
      <c r="AA64" s="21">
        <f t="shared" si="25"/>
        <v>0</v>
      </c>
      <c r="AB64" s="21">
        <f t="shared" si="25"/>
        <v>0</v>
      </c>
      <c r="AC64" s="22"/>
      <c r="AD64" s="57">
        <f t="shared" si="26"/>
        <v>120</v>
      </c>
      <c r="AE64" s="57">
        <f t="shared" si="27"/>
        <v>0</v>
      </c>
      <c r="AF64" s="57">
        <f t="shared" si="28"/>
        <v>0</v>
      </c>
      <c r="AG64" s="57">
        <f t="shared" si="29"/>
        <v>0</v>
      </c>
      <c r="AH64" s="57">
        <v>0</v>
      </c>
      <c r="AI64" s="8">
        <f t="shared" si="31"/>
        <v>41</v>
      </c>
      <c r="AJ64" s="41"/>
      <c r="AK64" s="58">
        <f t="shared" si="30"/>
        <v>1</v>
      </c>
      <c r="AL64" s="58">
        <v>120</v>
      </c>
      <c r="AN64" s="15"/>
      <c r="AP64" s="41">
        <f t="shared" si="6"/>
        <v>120</v>
      </c>
    </row>
    <row r="65" spans="1:42" s="23" customFormat="1" ht="14.85" customHeight="1" x14ac:dyDescent="0.35">
      <c r="A65" s="82"/>
      <c r="B65" s="143" t="s">
        <v>63</v>
      </c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56"/>
      <c r="P65" s="1" t="s">
        <v>92</v>
      </c>
      <c r="Q65" s="1"/>
      <c r="R65" s="1"/>
      <c r="S65" s="1"/>
      <c r="T65" s="1"/>
      <c r="U65" s="83"/>
      <c r="V65" s="27"/>
      <c r="W65" s="87">
        <v>20</v>
      </c>
      <c r="X65" s="21">
        <f t="shared" si="25"/>
        <v>1</v>
      </c>
      <c r="Y65" s="21">
        <f t="shared" si="25"/>
        <v>0</v>
      </c>
      <c r="Z65" s="21">
        <f t="shared" si="25"/>
        <v>0</v>
      </c>
      <c r="AA65" s="21">
        <f t="shared" si="25"/>
        <v>0</v>
      </c>
      <c r="AB65" s="21">
        <f t="shared" si="25"/>
        <v>0</v>
      </c>
      <c r="AC65" s="22"/>
      <c r="AD65" s="57">
        <f t="shared" si="26"/>
        <v>80</v>
      </c>
      <c r="AE65" s="57">
        <f t="shared" si="27"/>
        <v>0</v>
      </c>
      <c r="AF65" s="57">
        <f t="shared" si="28"/>
        <v>0</v>
      </c>
      <c r="AG65" s="57">
        <f t="shared" si="29"/>
        <v>0</v>
      </c>
      <c r="AH65" s="57">
        <v>0</v>
      </c>
      <c r="AI65" s="8">
        <f t="shared" si="31"/>
        <v>42</v>
      </c>
      <c r="AJ65" s="41"/>
      <c r="AK65" s="58">
        <f t="shared" si="30"/>
        <v>1</v>
      </c>
      <c r="AL65" s="58">
        <v>80</v>
      </c>
      <c r="AN65" s="15"/>
      <c r="AP65" s="41">
        <f t="shared" si="6"/>
        <v>80</v>
      </c>
    </row>
    <row r="66" spans="1:42" s="23" customFormat="1" ht="14.85" customHeight="1" x14ac:dyDescent="0.35">
      <c r="A66" s="82"/>
      <c r="B66" s="143" t="s">
        <v>64</v>
      </c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77"/>
      <c r="P66" s="1" t="s">
        <v>92</v>
      </c>
      <c r="Q66" s="1"/>
      <c r="R66" s="1"/>
      <c r="S66" s="1"/>
      <c r="T66" s="1"/>
      <c r="U66" s="83"/>
      <c r="V66" s="27"/>
      <c r="W66" s="87">
        <v>20</v>
      </c>
      <c r="X66" s="21">
        <f t="shared" si="25"/>
        <v>1</v>
      </c>
      <c r="Y66" s="21">
        <f t="shared" si="25"/>
        <v>0</v>
      </c>
      <c r="Z66" s="21">
        <f t="shared" si="25"/>
        <v>0</v>
      </c>
      <c r="AA66" s="21">
        <f t="shared" si="25"/>
        <v>0</v>
      </c>
      <c r="AB66" s="21">
        <f t="shared" si="25"/>
        <v>0</v>
      </c>
      <c r="AC66" s="22"/>
      <c r="AD66" s="57">
        <f t="shared" si="26"/>
        <v>80</v>
      </c>
      <c r="AE66" s="57">
        <f t="shared" si="27"/>
        <v>0</v>
      </c>
      <c r="AF66" s="57">
        <f t="shared" si="28"/>
        <v>0</v>
      </c>
      <c r="AG66" s="57">
        <f t="shared" si="29"/>
        <v>0</v>
      </c>
      <c r="AH66" s="57">
        <v>0</v>
      </c>
      <c r="AI66" s="8">
        <f t="shared" si="31"/>
        <v>43</v>
      </c>
      <c r="AJ66" s="41"/>
      <c r="AK66" s="58">
        <f t="shared" si="30"/>
        <v>1</v>
      </c>
      <c r="AL66" s="58">
        <v>80</v>
      </c>
      <c r="AN66" s="15"/>
      <c r="AP66" s="41">
        <f t="shared" si="6"/>
        <v>80</v>
      </c>
    </row>
    <row r="67" spans="1:42" s="23" customFormat="1" ht="14.85" customHeight="1" x14ac:dyDescent="0.35">
      <c r="A67" s="82"/>
      <c r="B67" s="143" t="s">
        <v>11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56"/>
      <c r="P67" s="1" t="s">
        <v>92</v>
      </c>
      <c r="Q67" s="1"/>
      <c r="R67" s="1"/>
      <c r="S67" s="1"/>
      <c r="T67" s="1"/>
      <c r="U67" s="83"/>
      <c r="V67" s="27"/>
      <c r="W67" s="87">
        <v>20</v>
      </c>
      <c r="X67" s="21">
        <f t="shared" si="25"/>
        <v>1</v>
      </c>
      <c r="Y67" s="21">
        <f t="shared" si="25"/>
        <v>0</v>
      </c>
      <c r="Z67" s="21">
        <f t="shared" si="25"/>
        <v>0</v>
      </c>
      <c r="AA67" s="21">
        <f t="shared" si="25"/>
        <v>0</v>
      </c>
      <c r="AB67" s="21">
        <f t="shared" si="25"/>
        <v>0</v>
      </c>
      <c r="AC67" s="22"/>
      <c r="AD67" s="57">
        <f t="shared" si="26"/>
        <v>80</v>
      </c>
      <c r="AE67" s="57">
        <f t="shared" si="27"/>
        <v>0</v>
      </c>
      <c r="AF67" s="57">
        <f t="shared" si="28"/>
        <v>0</v>
      </c>
      <c r="AG67" s="57">
        <f t="shared" si="29"/>
        <v>0</v>
      </c>
      <c r="AH67" s="57">
        <v>0</v>
      </c>
      <c r="AI67" s="8">
        <f t="shared" si="31"/>
        <v>44</v>
      </c>
      <c r="AJ67" s="41"/>
      <c r="AK67" s="58">
        <f t="shared" si="30"/>
        <v>1</v>
      </c>
      <c r="AL67" s="58">
        <v>80</v>
      </c>
      <c r="AN67" s="15"/>
      <c r="AP67" s="41">
        <f t="shared" si="6"/>
        <v>80</v>
      </c>
    </row>
    <row r="68" spans="1:42" s="23" customFormat="1" ht="14.85" customHeight="1" x14ac:dyDescent="0.35">
      <c r="A68" s="82"/>
      <c r="B68" s="173" t="s">
        <v>84</v>
      </c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64"/>
      <c r="P68" s="1" t="s">
        <v>92</v>
      </c>
      <c r="Q68" s="1"/>
      <c r="R68" s="1"/>
      <c r="S68" s="1"/>
      <c r="T68" s="1"/>
      <c r="U68" s="83"/>
      <c r="V68" s="27"/>
      <c r="W68" s="87">
        <v>20</v>
      </c>
      <c r="X68" s="21">
        <f t="shared" si="25"/>
        <v>1</v>
      </c>
      <c r="Y68" s="21">
        <f t="shared" si="25"/>
        <v>0</v>
      </c>
      <c r="Z68" s="21">
        <f t="shared" si="25"/>
        <v>0</v>
      </c>
      <c r="AA68" s="21">
        <f t="shared" si="25"/>
        <v>0</v>
      </c>
      <c r="AB68" s="21">
        <f t="shared" si="25"/>
        <v>0</v>
      </c>
      <c r="AC68" s="22"/>
      <c r="AD68" s="57">
        <f t="shared" si="26"/>
        <v>80</v>
      </c>
      <c r="AE68" s="57">
        <f t="shared" si="27"/>
        <v>0</v>
      </c>
      <c r="AF68" s="57">
        <f t="shared" si="28"/>
        <v>0</v>
      </c>
      <c r="AG68" s="57">
        <f t="shared" si="29"/>
        <v>0</v>
      </c>
      <c r="AH68" s="57">
        <v>0</v>
      </c>
      <c r="AI68" s="8">
        <f t="shared" si="31"/>
        <v>45</v>
      </c>
      <c r="AJ68" s="41"/>
      <c r="AK68" s="58">
        <f t="shared" si="30"/>
        <v>1</v>
      </c>
      <c r="AL68" s="58">
        <v>80</v>
      </c>
      <c r="AN68" s="15"/>
      <c r="AP68" s="41">
        <f t="shared" si="6"/>
        <v>80</v>
      </c>
    </row>
    <row r="69" spans="1:42" s="23" customFormat="1" ht="14.85" customHeight="1" x14ac:dyDescent="0.35">
      <c r="A69" s="82"/>
      <c r="B69" s="143" t="s">
        <v>37</v>
      </c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56"/>
      <c r="P69" s="1" t="s">
        <v>92</v>
      </c>
      <c r="Q69" s="1"/>
      <c r="R69" s="1"/>
      <c r="S69" s="1"/>
      <c r="T69" s="1"/>
      <c r="U69" s="83"/>
      <c r="V69" s="27"/>
      <c r="W69" s="87">
        <v>30</v>
      </c>
      <c r="X69" s="21">
        <f t="shared" si="25"/>
        <v>1</v>
      </c>
      <c r="Y69" s="21">
        <f t="shared" si="25"/>
        <v>0</v>
      </c>
      <c r="Z69" s="21">
        <f t="shared" si="25"/>
        <v>0</v>
      </c>
      <c r="AA69" s="21">
        <f t="shared" si="25"/>
        <v>0</v>
      </c>
      <c r="AB69" s="21">
        <f t="shared" si="25"/>
        <v>0</v>
      </c>
      <c r="AC69" s="22"/>
      <c r="AD69" s="57">
        <f t="shared" si="26"/>
        <v>120</v>
      </c>
      <c r="AE69" s="57">
        <f t="shared" si="27"/>
        <v>0</v>
      </c>
      <c r="AF69" s="57">
        <f t="shared" si="28"/>
        <v>0</v>
      </c>
      <c r="AG69" s="57">
        <f t="shared" si="29"/>
        <v>0</v>
      </c>
      <c r="AH69" s="57">
        <v>0</v>
      </c>
      <c r="AI69" s="8">
        <f t="shared" si="31"/>
        <v>46</v>
      </c>
      <c r="AJ69" s="41"/>
      <c r="AK69" s="58">
        <f t="shared" si="30"/>
        <v>1</v>
      </c>
      <c r="AL69" s="58">
        <v>120</v>
      </c>
      <c r="AN69" s="15"/>
      <c r="AP69" s="41">
        <f t="shared" si="6"/>
        <v>120</v>
      </c>
    </row>
    <row r="70" spans="1:42" s="23" customFormat="1" ht="14.85" customHeight="1" x14ac:dyDescent="0.35">
      <c r="A70" s="82"/>
      <c r="B70" s="143" t="s">
        <v>25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56"/>
      <c r="P70" s="1" t="s">
        <v>92</v>
      </c>
      <c r="Q70" s="1"/>
      <c r="R70" s="1"/>
      <c r="S70" s="1"/>
      <c r="T70" s="1"/>
      <c r="U70" s="83"/>
      <c r="V70" s="27"/>
      <c r="W70" s="87">
        <v>20</v>
      </c>
      <c r="X70" s="21">
        <f t="shared" si="25"/>
        <v>1</v>
      </c>
      <c r="Y70" s="21">
        <f t="shared" si="25"/>
        <v>0</v>
      </c>
      <c r="Z70" s="21">
        <f t="shared" si="25"/>
        <v>0</v>
      </c>
      <c r="AA70" s="21">
        <f t="shared" si="25"/>
        <v>0</v>
      </c>
      <c r="AB70" s="21">
        <f t="shared" si="25"/>
        <v>0</v>
      </c>
      <c r="AC70" s="22"/>
      <c r="AD70" s="57">
        <f t="shared" si="26"/>
        <v>80</v>
      </c>
      <c r="AE70" s="57">
        <f t="shared" si="27"/>
        <v>0</v>
      </c>
      <c r="AF70" s="57">
        <f t="shared" si="28"/>
        <v>0</v>
      </c>
      <c r="AG70" s="57">
        <f t="shared" si="29"/>
        <v>0</v>
      </c>
      <c r="AH70" s="57">
        <v>0</v>
      </c>
      <c r="AI70" s="8">
        <f t="shared" si="31"/>
        <v>47</v>
      </c>
      <c r="AJ70" s="41"/>
      <c r="AK70" s="58">
        <f t="shared" si="30"/>
        <v>1</v>
      </c>
      <c r="AL70" s="58">
        <v>80</v>
      </c>
      <c r="AN70" s="15"/>
      <c r="AP70" s="41">
        <f t="shared" si="6"/>
        <v>80</v>
      </c>
    </row>
    <row r="71" spans="1:42" s="23" customFormat="1" ht="14.85" customHeight="1" x14ac:dyDescent="0.35">
      <c r="A71" s="82"/>
      <c r="B71" s="143" t="s">
        <v>85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56"/>
      <c r="P71" s="1" t="s">
        <v>92</v>
      </c>
      <c r="Q71" s="1"/>
      <c r="R71" s="1"/>
      <c r="S71" s="1"/>
      <c r="T71" s="1"/>
      <c r="U71" s="83"/>
      <c r="V71" s="27"/>
      <c r="W71" s="87">
        <v>10</v>
      </c>
      <c r="X71" s="21">
        <f t="shared" si="25"/>
        <v>1</v>
      </c>
      <c r="Y71" s="21">
        <f t="shared" si="25"/>
        <v>0</v>
      </c>
      <c r="Z71" s="21">
        <f t="shared" si="25"/>
        <v>0</v>
      </c>
      <c r="AA71" s="21">
        <f t="shared" si="25"/>
        <v>0</v>
      </c>
      <c r="AB71" s="21">
        <f t="shared" si="25"/>
        <v>0</v>
      </c>
      <c r="AC71" s="22"/>
      <c r="AD71" s="57">
        <f t="shared" si="26"/>
        <v>40</v>
      </c>
      <c r="AE71" s="57">
        <f t="shared" si="27"/>
        <v>0</v>
      </c>
      <c r="AF71" s="57">
        <f t="shared" si="28"/>
        <v>0</v>
      </c>
      <c r="AG71" s="57">
        <f t="shared" si="29"/>
        <v>0</v>
      </c>
      <c r="AH71" s="57">
        <v>0</v>
      </c>
      <c r="AI71" s="8">
        <f t="shared" si="31"/>
        <v>48</v>
      </c>
      <c r="AJ71" s="41"/>
      <c r="AK71" s="58">
        <f t="shared" si="30"/>
        <v>1</v>
      </c>
      <c r="AL71" s="58">
        <v>40</v>
      </c>
      <c r="AN71" s="15"/>
      <c r="AP71" s="41">
        <f t="shared" si="6"/>
        <v>40</v>
      </c>
    </row>
    <row r="72" spans="1:42" s="23" customFormat="1" ht="14.85" customHeight="1" x14ac:dyDescent="0.35">
      <c r="A72" s="82"/>
      <c r="B72" s="143" t="s">
        <v>77</v>
      </c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77"/>
      <c r="P72" s="1" t="s">
        <v>92</v>
      </c>
      <c r="Q72" s="1"/>
      <c r="R72" s="1"/>
      <c r="S72" s="1"/>
      <c r="T72" s="1"/>
      <c r="U72" s="83"/>
      <c r="V72" s="27"/>
      <c r="W72" s="87">
        <v>10</v>
      </c>
      <c r="X72" s="21">
        <f t="shared" si="25"/>
        <v>1</v>
      </c>
      <c r="Y72" s="21">
        <f t="shared" si="25"/>
        <v>0</v>
      </c>
      <c r="Z72" s="21">
        <f t="shared" si="25"/>
        <v>0</v>
      </c>
      <c r="AA72" s="21">
        <f t="shared" si="25"/>
        <v>0</v>
      </c>
      <c r="AB72" s="21">
        <f t="shared" si="25"/>
        <v>0</v>
      </c>
      <c r="AC72" s="22"/>
      <c r="AD72" s="57">
        <f t="shared" si="26"/>
        <v>40</v>
      </c>
      <c r="AE72" s="57">
        <f t="shared" si="27"/>
        <v>0</v>
      </c>
      <c r="AF72" s="57">
        <f t="shared" si="28"/>
        <v>0</v>
      </c>
      <c r="AG72" s="57">
        <f t="shared" si="29"/>
        <v>0</v>
      </c>
      <c r="AH72" s="57">
        <v>0</v>
      </c>
      <c r="AI72" s="8">
        <f t="shared" si="31"/>
        <v>49</v>
      </c>
      <c r="AJ72" s="41"/>
      <c r="AK72" s="58">
        <f t="shared" si="30"/>
        <v>1</v>
      </c>
      <c r="AL72" s="58">
        <v>40</v>
      </c>
      <c r="AN72" s="15"/>
      <c r="AP72" s="41">
        <f t="shared" si="6"/>
        <v>40</v>
      </c>
    </row>
    <row r="73" spans="1:42" s="23" customFormat="1" ht="14.85" customHeight="1" x14ac:dyDescent="0.35">
      <c r="A73" s="82"/>
      <c r="B73" s="143" t="s">
        <v>78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77"/>
      <c r="P73" s="1" t="s">
        <v>92</v>
      </c>
      <c r="Q73" s="1"/>
      <c r="R73" s="1"/>
      <c r="S73" s="1"/>
      <c r="T73" s="1"/>
      <c r="U73" s="83"/>
      <c r="V73" s="27"/>
      <c r="W73" s="87">
        <v>10</v>
      </c>
      <c r="X73" s="21">
        <f t="shared" si="25"/>
        <v>1</v>
      </c>
      <c r="Y73" s="21">
        <f t="shared" si="25"/>
        <v>0</v>
      </c>
      <c r="Z73" s="21">
        <f t="shared" si="25"/>
        <v>0</v>
      </c>
      <c r="AA73" s="21">
        <f t="shared" si="25"/>
        <v>0</v>
      </c>
      <c r="AB73" s="21">
        <f t="shared" si="25"/>
        <v>0</v>
      </c>
      <c r="AC73" s="22"/>
      <c r="AD73" s="57">
        <f t="shared" si="26"/>
        <v>40</v>
      </c>
      <c r="AE73" s="57">
        <f t="shared" si="27"/>
        <v>0</v>
      </c>
      <c r="AF73" s="57">
        <f t="shared" si="28"/>
        <v>0</v>
      </c>
      <c r="AG73" s="57">
        <f t="shared" si="29"/>
        <v>0</v>
      </c>
      <c r="AH73" s="57">
        <v>0</v>
      </c>
      <c r="AI73" s="8">
        <f t="shared" si="31"/>
        <v>50</v>
      </c>
      <c r="AJ73" s="41"/>
      <c r="AK73" s="58">
        <f t="shared" si="30"/>
        <v>1</v>
      </c>
      <c r="AL73" s="58">
        <v>40</v>
      </c>
      <c r="AN73" s="15"/>
      <c r="AP73" s="41">
        <f t="shared" si="6"/>
        <v>40</v>
      </c>
    </row>
    <row r="74" spans="1:42" s="23" customFormat="1" ht="14.85" customHeight="1" x14ac:dyDescent="0.35">
      <c r="A74" s="82"/>
      <c r="B74" s="143" t="s">
        <v>72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56"/>
      <c r="P74" s="1" t="s">
        <v>92</v>
      </c>
      <c r="Q74" s="1"/>
      <c r="R74" s="1"/>
      <c r="S74" s="1"/>
      <c r="T74" s="1"/>
      <c r="U74" s="83"/>
      <c r="V74" s="27"/>
      <c r="W74" s="87">
        <v>20</v>
      </c>
      <c r="X74" s="21">
        <f t="shared" si="25"/>
        <v>1</v>
      </c>
      <c r="Y74" s="21">
        <f t="shared" si="25"/>
        <v>0</v>
      </c>
      <c r="Z74" s="21">
        <f t="shared" si="25"/>
        <v>0</v>
      </c>
      <c r="AA74" s="21">
        <f t="shared" si="25"/>
        <v>0</v>
      </c>
      <c r="AB74" s="21">
        <f t="shared" si="25"/>
        <v>0</v>
      </c>
      <c r="AC74" s="22"/>
      <c r="AD74" s="57">
        <f t="shared" si="26"/>
        <v>80</v>
      </c>
      <c r="AE74" s="57">
        <f t="shared" si="27"/>
        <v>0</v>
      </c>
      <c r="AF74" s="57">
        <f t="shared" si="28"/>
        <v>0</v>
      </c>
      <c r="AG74" s="57">
        <f t="shared" si="29"/>
        <v>0</v>
      </c>
      <c r="AH74" s="57">
        <v>0</v>
      </c>
      <c r="AI74" s="8">
        <f t="shared" si="31"/>
        <v>51</v>
      </c>
      <c r="AJ74" s="41"/>
      <c r="AK74" s="58">
        <f t="shared" si="30"/>
        <v>1</v>
      </c>
      <c r="AL74" s="58">
        <v>80</v>
      </c>
      <c r="AN74" s="15"/>
      <c r="AP74" s="41">
        <f t="shared" si="6"/>
        <v>80</v>
      </c>
    </row>
    <row r="75" spans="1:42" s="23" customFormat="1" ht="14.85" customHeight="1" x14ac:dyDescent="0.35">
      <c r="A75" s="82"/>
      <c r="B75" s="173" t="s">
        <v>86</v>
      </c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77"/>
      <c r="P75" s="1" t="s">
        <v>92</v>
      </c>
      <c r="Q75" s="1"/>
      <c r="R75" s="1"/>
      <c r="S75" s="1"/>
      <c r="T75" s="1"/>
      <c r="U75" s="83"/>
      <c r="V75" s="27"/>
      <c r="W75" s="87">
        <v>5</v>
      </c>
      <c r="X75" s="21">
        <f t="shared" si="25"/>
        <v>1</v>
      </c>
      <c r="Y75" s="21">
        <f t="shared" si="25"/>
        <v>0</v>
      </c>
      <c r="Z75" s="21">
        <f t="shared" si="25"/>
        <v>0</v>
      </c>
      <c r="AA75" s="21">
        <f t="shared" si="25"/>
        <v>0</v>
      </c>
      <c r="AB75" s="21">
        <f t="shared" si="25"/>
        <v>0</v>
      </c>
      <c r="AC75" s="22"/>
      <c r="AD75" s="57">
        <f t="shared" si="26"/>
        <v>20</v>
      </c>
      <c r="AE75" s="57">
        <f t="shared" si="27"/>
        <v>0</v>
      </c>
      <c r="AF75" s="57">
        <f t="shared" si="28"/>
        <v>0</v>
      </c>
      <c r="AG75" s="57">
        <f t="shared" si="29"/>
        <v>0</v>
      </c>
      <c r="AH75" s="57">
        <v>0</v>
      </c>
      <c r="AI75" s="8">
        <f t="shared" si="31"/>
        <v>52</v>
      </c>
      <c r="AJ75" s="41"/>
      <c r="AK75" s="58">
        <f t="shared" si="30"/>
        <v>1</v>
      </c>
      <c r="AL75" s="58">
        <v>20</v>
      </c>
      <c r="AN75" s="15"/>
      <c r="AP75" s="41">
        <f t="shared" si="6"/>
        <v>20</v>
      </c>
    </row>
    <row r="76" spans="1:42" s="23" customFormat="1" ht="14.85" customHeight="1" x14ac:dyDescent="0.35">
      <c r="A76" s="82"/>
      <c r="B76" s="173" t="s">
        <v>87</v>
      </c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77"/>
      <c r="P76" s="1" t="s">
        <v>92</v>
      </c>
      <c r="Q76" s="1"/>
      <c r="R76" s="1"/>
      <c r="S76" s="1"/>
      <c r="T76" s="1"/>
      <c r="U76" s="83"/>
      <c r="V76" s="27"/>
      <c r="W76" s="87">
        <v>10</v>
      </c>
      <c r="X76" s="21">
        <f t="shared" si="25"/>
        <v>1</v>
      </c>
      <c r="Y76" s="21">
        <f t="shared" si="25"/>
        <v>0</v>
      </c>
      <c r="Z76" s="21">
        <f t="shared" si="25"/>
        <v>0</v>
      </c>
      <c r="AA76" s="21">
        <f t="shared" si="25"/>
        <v>0</v>
      </c>
      <c r="AB76" s="21">
        <f t="shared" si="25"/>
        <v>0</v>
      </c>
      <c r="AC76" s="22"/>
      <c r="AD76" s="57">
        <f t="shared" si="26"/>
        <v>40</v>
      </c>
      <c r="AE76" s="57">
        <f t="shared" si="27"/>
        <v>0</v>
      </c>
      <c r="AF76" s="57">
        <f t="shared" si="28"/>
        <v>0</v>
      </c>
      <c r="AG76" s="57">
        <f t="shared" si="29"/>
        <v>0</v>
      </c>
      <c r="AH76" s="57">
        <v>0</v>
      </c>
      <c r="AI76" s="8">
        <f t="shared" si="31"/>
        <v>53</v>
      </c>
      <c r="AJ76" s="41"/>
      <c r="AK76" s="58">
        <f t="shared" si="30"/>
        <v>1</v>
      </c>
      <c r="AL76" s="58">
        <v>40</v>
      </c>
      <c r="AN76" s="15"/>
      <c r="AP76" s="41">
        <f t="shared" si="6"/>
        <v>40</v>
      </c>
    </row>
    <row r="77" spans="1:42" s="23" customFormat="1" ht="14.85" customHeight="1" x14ac:dyDescent="0.35">
      <c r="A77" s="82"/>
      <c r="B77" s="173" t="s">
        <v>88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77"/>
      <c r="P77" s="1" t="s">
        <v>92</v>
      </c>
      <c r="Q77" s="1"/>
      <c r="R77" s="1"/>
      <c r="S77" s="1"/>
      <c r="T77" s="1"/>
      <c r="U77" s="83"/>
      <c r="V77" s="27"/>
      <c r="W77" s="87">
        <v>10</v>
      </c>
      <c r="X77" s="21">
        <f t="shared" ref="X77:AB93" si="32">IF(P77="x",1,0)</f>
        <v>1</v>
      </c>
      <c r="Y77" s="21">
        <f t="shared" si="32"/>
        <v>0</v>
      </c>
      <c r="Z77" s="21">
        <f t="shared" si="32"/>
        <v>0</v>
      </c>
      <c r="AA77" s="21">
        <f t="shared" si="32"/>
        <v>0</v>
      </c>
      <c r="AB77" s="21">
        <f t="shared" si="32"/>
        <v>0</v>
      </c>
      <c r="AC77" s="22"/>
      <c r="AD77" s="57">
        <f t="shared" si="26"/>
        <v>40</v>
      </c>
      <c r="AE77" s="57">
        <f t="shared" si="27"/>
        <v>0</v>
      </c>
      <c r="AF77" s="57">
        <f t="shared" si="28"/>
        <v>0</v>
      </c>
      <c r="AG77" s="57">
        <f t="shared" si="29"/>
        <v>0</v>
      </c>
      <c r="AH77" s="57">
        <v>0</v>
      </c>
      <c r="AI77" s="8">
        <f t="shared" si="31"/>
        <v>54</v>
      </c>
      <c r="AJ77" s="41"/>
      <c r="AK77" s="58">
        <f t="shared" si="30"/>
        <v>1</v>
      </c>
      <c r="AL77" s="58">
        <v>40</v>
      </c>
      <c r="AN77" s="15"/>
      <c r="AP77" s="41">
        <f t="shared" si="6"/>
        <v>40</v>
      </c>
    </row>
    <row r="78" spans="1:42" s="23" customFormat="1" ht="14.85" customHeight="1" x14ac:dyDescent="0.35">
      <c r="A78" s="82"/>
      <c r="B78" s="173" t="s">
        <v>6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56"/>
      <c r="P78" s="1" t="s">
        <v>92</v>
      </c>
      <c r="Q78" s="1"/>
      <c r="R78" s="1"/>
      <c r="S78" s="1"/>
      <c r="T78" s="1"/>
      <c r="U78" s="83"/>
      <c r="V78" s="27"/>
      <c r="W78" s="87">
        <v>10</v>
      </c>
      <c r="X78" s="21">
        <f t="shared" si="32"/>
        <v>1</v>
      </c>
      <c r="Y78" s="21">
        <f t="shared" si="32"/>
        <v>0</v>
      </c>
      <c r="Z78" s="21">
        <f t="shared" si="32"/>
        <v>0</v>
      </c>
      <c r="AA78" s="21">
        <f t="shared" si="32"/>
        <v>0</v>
      </c>
      <c r="AB78" s="21">
        <f t="shared" si="32"/>
        <v>0</v>
      </c>
      <c r="AC78" s="22"/>
      <c r="AD78" s="57">
        <f t="shared" si="26"/>
        <v>40</v>
      </c>
      <c r="AE78" s="57">
        <f t="shared" si="27"/>
        <v>0</v>
      </c>
      <c r="AF78" s="57">
        <f t="shared" si="28"/>
        <v>0</v>
      </c>
      <c r="AG78" s="57">
        <f t="shared" si="29"/>
        <v>0</v>
      </c>
      <c r="AH78" s="57">
        <v>0</v>
      </c>
      <c r="AI78" s="8">
        <f t="shared" si="31"/>
        <v>55</v>
      </c>
      <c r="AJ78" s="41"/>
      <c r="AK78" s="58">
        <f t="shared" si="30"/>
        <v>1</v>
      </c>
      <c r="AL78" s="58">
        <v>40</v>
      </c>
      <c r="AN78" s="15"/>
      <c r="AP78" s="41">
        <f t="shared" si="6"/>
        <v>40</v>
      </c>
    </row>
    <row r="79" spans="1:42" s="23" customFormat="1" ht="14.85" customHeight="1" x14ac:dyDescent="0.35">
      <c r="A79" s="82"/>
      <c r="B79" s="143" t="s">
        <v>135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56"/>
      <c r="P79" s="1" t="s">
        <v>92</v>
      </c>
      <c r="Q79" s="1"/>
      <c r="R79" s="1"/>
      <c r="S79" s="1"/>
      <c r="T79" s="1"/>
      <c r="U79" s="83"/>
      <c r="V79" s="27"/>
      <c r="W79" s="87">
        <v>30</v>
      </c>
      <c r="X79" s="21">
        <f t="shared" si="32"/>
        <v>1</v>
      </c>
      <c r="Y79" s="21">
        <f t="shared" si="32"/>
        <v>0</v>
      </c>
      <c r="Z79" s="21">
        <f t="shared" si="32"/>
        <v>0</v>
      </c>
      <c r="AA79" s="21">
        <f t="shared" si="32"/>
        <v>0</v>
      </c>
      <c r="AB79" s="21">
        <f t="shared" si="32"/>
        <v>0</v>
      </c>
      <c r="AC79" s="22"/>
      <c r="AD79" s="57">
        <f t="shared" si="26"/>
        <v>120</v>
      </c>
      <c r="AE79" s="57">
        <f t="shared" si="27"/>
        <v>0</v>
      </c>
      <c r="AF79" s="57">
        <f t="shared" si="28"/>
        <v>0</v>
      </c>
      <c r="AG79" s="57">
        <f t="shared" si="29"/>
        <v>0</v>
      </c>
      <c r="AH79" s="57">
        <v>0</v>
      </c>
      <c r="AI79" s="8">
        <f t="shared" si="31"/>
        <v>56</v>
      </c>
      <c r="AJ79" s="41"/>
      <c r="AK79" s="58">
        <f t="shared" si="30"/>
        <v>1</v>
      </c>
      <c r="AL79" s="58">
        <v>120</v>
      </c>
      <c r="AN79" s="15"/>
      <c r="AP79" s="41">
        <f t="shared" si="6"/>
        <v>120</v>
      </c>
    </row>
    <row r="80" spans="1:42" s="23" customFormat="1" ht="14.85" customHeight="1" x14ac:dyDescent="0.35">
      <c r="A80" s="82"/>
      <c r="B80" s="143" t="s">
        <v>122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56"/>
      <c r="P80" s="1" t="s">
        <v>92</v>
      </c>
      <c r="Q80" s="1"/>
      <c r="R80" s="1"/>
      <c r="S80" s="1"/>
      <c r="T80" s="1"/>
      <c r="U80" s="83"/>
      <c r="V80" s="27"/>
      <c r="W80" s="87">
        <v>30</v>
      </c>
      <c r="X80" s="21">
        <f t="shared" si="32"/>
        <v>1</v>
      </c>
      <c r="Y80" s="21">
        <f t="shared" si="32"/>
        <v>0</v>
      </c>
      <c r="Z80" s="21">
        <f t="shared" si="32"/>
        <v>0</v>
      </c>
      <c r="AA80" s="21">
        <f t="shared" si="32"/>
        <v>0</v>
      </c>
      <c r="AB80" s="21">
        <f t="shared" si="32"/>
        <v>0</v>
      </c>
      <c r="AC80" s="22"/>
      <c r="AD80" s="57">
        <f t="shared" si="26"/>
        <v>120</v>
      </c>
      <c r="AE80" s="57">
        <f t="shared" si="27"/>
        <v>0</v>
      </c>
      <c r="AF80" s="57">
        <f t="shared" si="28"/>
        <v>0</v>
      </c>
      <c r="AG80" s="57">
        <f t="shared" si="29"/>
        <v>0</v>
      </c>
      <c r="AH80" s="57">
        <v>0</v>
      </c>
      <c r="AI80" s="8">
        <f t="shared" si="31"/>
        <v>57</v>
      </c>
      <c r="AJ80" s="41"/>
      <c r="AK80" s="58">
        <f t="shared" si="30"/>
        <v>1</v>
      </c>
      <c r="AL80" s="58">
        <v>120</v>
      </c>
      <c r="AN80" s="15"/>
      <c r="AP80" s="41">
        <f t="shared" si="6"/>
        <v>120</v>
      </c>
    </row>
    <row r="81" spans="1:42" s="23" customFormat="1" ht="14.85" customHeight="1" x14ac:dyDescent="0.35">
      <c r="A81" s="82"/>
      <c r="B81" s="143" t="s">
        <v>73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75"/>
      <c r="P81" s="1" t="s">
        <v>92</v>
      </c>
      <c r="Q81" s="1"/>
      <c r="R81" s="1"/>
      <c r="S81" s="1"/>
      <c r="T81" s="1"/>
      <c r="U81" s="83"/>
      <c r="V81" s="27"/>
      <c r="W81" s="87">
        <v>20</v>
      </c>
      <c r="X81" s="21">
        <f t="shared" si="32"/>
        <v>1</v>
      </c>
      <c r="Y81" s="21">
        <f t="shared" si="32"/>
        <v>0</v>
      </c>
      <c r="Z81" s="21">
        <f t="shared" si="32"/>
        <v>0</v>
      </c>
      <c r="AA81" s="21">
        <f t="shared" si="32"/>
        <v>0</v>
      </c>
      <c r="AB81" s="21">
        <f t="shared" si="32"/>
        <v>0</v>
      </c>
      <c r="AC81" s="22"/>
      <c r="AD81" s="57">
        <f t="shared" si="26"/>
        <v>80</v>
      </c>
      <c r="AE81" s="57">
        <f t="shared" si="27"/>
        <v>0</v>
      </c>
      <c r="AF81" s="57">
        <f t="shared" si="28"/>
        <v>0</v>
      </c>
      <c r="AG81" s="57">
        <f t="shared" si="29"/>
        <v>0</v>
      </c>
      <c r="AH81" s="57">
        <v>0</v>
      </c>
      <c r="AI81" s="8">
        <f t="shared" si="31"/>
        <v>58</v>
      </c>
      <c r="AJ81" s="41"/>
      <c r="AK81" s="58">
        <f t="shared" si="30"/>
        <v>1</v>
      </c>
      <c r="AL81" s="58">
        <v>80</v>
      </c>
      <c r="AN81" s="15"/>
      <c r="AP81" s="41">
        <f t="shared" si="6"/>
        <v>80</v>
      </c>
    </row>
    <row r="82" spans="1:42" s="23" customFormat="1" ht="14.85" customHeight="1" x14ac:dyDescent="0.35">
      <c r="A82" s="82"/>
      <c r="B82" s="143" t="s">
        <v>120</v>
      </c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75"/>
      <c r="P82" s="1" t="s">
        <v>92</v>
      </c>
      <c r="Q82" s="1"/>
      <c r="R82" s="1"/>
      <c r="S82" s="1"/>
      <c r="T82" s="1"/>
      <c r="U82" s="83"/>
      <c r="V82" s="27"/>
      <c r="W82" s="87">
        <v>20</v>
      </c>
      <c r="X82" s="21">
        <f t="shared" si="32"/>
        <v>1</v>
      </c>
      <c r="Y82" s="21">
        <f t="shared" si="32"/>
        <v>0</v>
      </c>
      <c r="Z82" s="21">
        <f t="shared" si="32"/>
        <v>0</v>
      </c>
      <c r="AA82" s="21">
        <f t="shared" si="32"/>
        <v>0</v>
      </c>
      <c r="AB82" s="21">
        <f t="shared" si="32"/>
        <v>0</v>
      </c>
      <c r="AC82" s="22"/>
      <c r="AD82" s="57">
        <f t="shared" si="26"/>
        <v>80</v>
      </c>
      <c r="AE82" s="57">
        <f t="shared" si="27"/>
        <v>0</v>
      </c>
      <c r="AF82" s="57">
        <f t="shared" si="28"/>
        <v>0</v>
      </c>
      <c r="AG82" s="57">
        <f t="shared" si="29"/>
        <v>0</v>
      </c>
      <c r="AH82" s="57">
        <v>0</v>
      </c>
      <c r="AI82" s="8">
        <f t="shared" si="31"/>
        <v>59</v>
      </c>
      <c r="AJ82" s="41"/>
      <c r="AK82" s="58">
        <f t="shared" si="30"/>
        <v>1</v>
      </c>
      <c r="AL82" s="58">
        <v>80</v>
      </c>
      <c r="AN82" s="15"/>
      <c r="AP82" s="41">
        <f t="shared" ref="AP82:AP132" si="33">MAX(AD82,AE82,AF82,AG82,AH82)</f>
        <v>80</v>
      </c>
    </row>
    <row r="83" spans="1:42" s="23" customFormat="1" ht="14.85" customHeight="1" x14ac:dyDescent="0.35">
      <c r="A83" s="82"/>
      <c r="B83" s="143" t="s">
        <v>74</v>
      </c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75"/>
      <c r="P83" s="1" t="s">
        <v>92</v>
      </c>
      <c r="Q83" s="1"/>
      <c r="R83" s="1"/>
      <c r="S83" s="1"/>
      <c r="T83" s="1"/>
      <c r="U83" s="83"/>
      <c r="V83" s="27"/>
      <c r="W83" s="87">
        <v>20</v>
      </c>
      <c r="X83" s="21">
        <f t="shared" si="32"/>
        <v>1</v>
      </c>
      <c r="Y83" s="21">
        <f t="shared" si="32"/>
        <v>0</v>
      </c>
      <c r="Z83" s="21">
        <f t="shared" si="32"/>
        <v>0</v>
      </c>
      <c r="AA83" s="21">
        <f t="shared" si="32"/>
        <v>0</v>
      </c>
      <c r="AB83" s="21">
        <f t="shared" si="32"/>
        <v>0</v>
      </c>
      <c r="AC83" s="22"/>
      <c r="AD83" s="57">
        <f t="shared" si="26"/>
        <v>80</v>
      </c>
      <c r="AE83" s="57">
        <f t="shared" si="27"/>
        <v>0</v>
      </c>
      <c r="AF83" s="57">
        <f t="shared" si="28"/>
        <v>0</v>
      </c>
      <c r="AG83" s="57">
        <f t="shared" si="29"/>
        <v>0</v>
      </c>
      <c r="AH83" s="57">
        <v>0</v>
      </c>
      <c r="AI83" s="8">
        <f t="shared" si="31"/>
        <v>60</v>
      </c>
      <c r="AJ83" s="41"/>
      <c r="AK83" s="58">
        <f t="shared" si="30"/>
        <v>1</v>
      </c>
      <c r="AL83" s="58">
        <v>80</v>
      </c>
      <c r="AN83" s="15"/>
      <c r="AP83" s="41">
        <f t="shared" si="33"/>
        <v>80</v>
      </c>
    </row>
    <row r="84" spans="1:42" s="23" customFormat="1" ht="14.85" customHeight="1" x14ac:dyDescent="0.35">
      <c r="A84" s="82"/>
      <c r="B84" s="143" t="s">
        <v>136</v>
      </c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75"/>
      <c r="P84" s="1" t="s">
        <v>92</v>
      </c>
      <c r="Q84" s="1"/>
      <c r="R84" s="1"/>
      <c r="S84" s="1"/>
      <c r="T84" s="1"/>
      <c r="U84" s="83"/>
      <c r="V84" s="27"/>
      <c r="W84" s="87">
        <v>15</v>
      </c>
      <c r="X84" s="21">
        <f t="shared" si="32"/>
        <v>1</v>
      </c>
      <c r="Y84" s="21">
        <f t="shared" si="32"/>
        <v>0</v>
      </c>
      <c r="Z84" s="21">
        <f t="shared" si="32"/>
        <v>0</v>
      </c>
      <c r="AA84" s="21">
        <f t="shared" si="32"/>
        <v>0</v>
      </c>
      <c r="AB84" s="21">
        <f t="shared" si="32"/>
        <v>0</v>
      </c>
      <c r="AC84" s="22"/>
      <c r="AD84" s="57">
        <f t="shared" si="26"/>
        <v>60</v>
      </c>
      <c r="AE84" s="57">
        <f t="shared" si="27"/>
        <v>0</v>
      </c>
      <c r="AF84" s="57">
        <f t="shared" si="28"/>
        <v>0</v>
      </c>
      <c r="AG84" s="57">
        <f t="shared" si="29"/>
        <v>0</v>
      </c>
      <c r="AH84" s="57">
        <v>0</v>
      </c>
      <c r="AI84" s="8">
        <f t="shared" si="31"/>
        <v>61</v>
      </c>
      <c r="AJ84" s="41"/>
      <c r="AK84" s="58">
        <f t="shared" si="30"/>
        <v>1</v>
      </c>
      <c r="AL84" s="58">
        <v>60</v>
      </c>
      <c r="AN84" s="15"/>
      <c r="AP84" s="41">
        <f t="shared" si="33"/>
        <v>60</v>
      </c>
    </row>
    <row r="85" spans="1:42" s="23" customFormat="1" ht="14.85" customHeight="1" x14ac:dyDescent="0.35">
      <c r="A85" s="82"/>
      <c r="B85" s="143" t="s">
        <v>75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77"/>
      <c r="P85" s="1" t="s">
        <v>92</v>
      </c>
      <c r="Q85" s="1"/>
      <c r="R85" s="1"/>
      <c r="S85" s="1"/>
      <c r="T85" s="1"/>
      <c r="U85" s="83"/>
      <c r="V85" s="27"/>
      <c r="W85" s="87">
        <v>15</v>
      </c>
      <c r="X85" s="21">
        <f t="shared" si="32"/>
        <v>1</v>
      </c>
      <c r="Y85" s="21">
        <f t="shared" si="32"/>
        <v>0</v>
      </c>
      <c r="Z85" s="21">
        <f t="shared" si="32"/>
        <v>0</v>
      </c>
      <c r="AA85" s="21">
        <f t="shared" si="32"/>
        <v>0</v>
      </c>
      <c r="AB85" s="21">
        <f t="shared" si="32"/>
        <v>0</v>
      </c>
      <c r="AC85" s="22"/>
      <c r="AD85" s="57">
        <f t="shared" si="26"/>
        <v>60</v>
      </c>
      <c r="AE85" s="57">
        <f t="shared" si="27"/>
        <v>0</v>
      </c>
      <c r="AF85" s="57">
        <f t="shared" si="28"/>
        <v>0</v>
      </c>
      <c r="AG85" s="57">
        <f t="shared" si="29"/>
        <v>0</v>
      </c>
      <c r="AH85" s="57">
        <v>0</v>
      </c>
      <c r="AI85" s="8">
        <f t="shared" si="31"/>
        <v>62</v>
      </c>
      <c r="AJ85" s="41"/>
      <c r="AK85" s="58">
        <f t="shared" si="30"/>
        <v>1</v>
      </c>
      <c r="AL85" s="58">
        <v>60</v>
      </c>
      <c r="AN85" s="15"/>
      <c r="AP85" s="41">
        <f t="shared" si="33"/>
        <v>60</v>
      </c>
    </row>
    <row r="86" spans="1:42" s="23" customFormat="1" ht="14.85" customHeight="1" x14ac:dyDescent="0.35">
      <c r="A86" s="82"/>
      <c r="B86" s="143" t="s">
        <v>137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56"/>
      <c r="P86" s="1" t="s">
        <v>92</v>
      </c>
      <c r="Q86" s="1"/>
      <c r="R86" s="1"/>
      <c r="S86" s="1"/>
      <c r="T86" s="1"/>
      <c r="U86" s="83"/>
      <c r="V86" s="27"/>
      <c r="W86" s="87">
        <v>30</v>
      </c>
      <c r="X86" s="21">
        <f t="shared" si="32"/>
        <v>1</v>
      </c>
      <c r="Y86" s="21">
        <f t="shared" si="32"/>
        <v>0</v>
      </c>
      <c r="Z86" s="21">
        <f t="shared" si="32"/>
        <v>0</v>
      </c>
      <c r="AA86" s="21">
        <f t="shared" si="32"/>
        <v>0</v>
      </c>
      <c r="AB86" s="21">
        <f t="shared" si="32"/>
        <v>0</v>
      </c>
      <c r="AC86" s="22"/>
      <c r="AD86" s="57">
        <f t="shared" si="26"/>
        <v>120</v>
      </c>
      <c r="AE86" s="57">
        <f t="shared" si="27"/>
        <v>0</v>
      </c>
      <c r="AF86" s="57">
        <f t="shared" si="28"/>
        <v>0</v>
      </c>
      <c r="AG86" s="57">
        <f t="shared" si="29"/>
        <v>0</v>
      </c>
      <c r="AH86" s="57">
        <v>0</v>
      </c>
      <c r="AI86" s="8">
        <f t="shared" si="31"/>
        <v>63</v>
      </c>
      <c r="AJ86" s="41"/>
      <c r="AK86" s="58">
        <f t="shared" si="30"/>
        <v>1</v>
      </c>
      <c r="AL86" s="58">
        <v>120</v>
      </c>
      <c r="AN86" s="15"/>
      <c r="AP86" s="41">
        <f t="shared" si="33"/>
        <v>120</v>
      </c>
    </row>
    <row r="87" spans="1:42" s="23" customFormat="1" ht="14.85" customHeight="1" x14ac:dyDescent="0.35">
      <c r="A87" s="82"/>
      <c r="B87" s="143" t="s">
        <v>71</v>
      </c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56"/>
      <c r="P87" s="1" t="s">
        <v>92</v>
      </c>
      <c r="Q87" s="1"/>
      <c r="R87" s="1"/>
      <c r="S87" s="1"/>
      <c r="T87" s="1"/>
      <c r="U87" s="83"/>
      <c r="V87" s="27"/>
      <c r="W87" s="65">
        <v>0</v>
      </c>
      <c r="X87" s="21">
        <f t="shared" si="32"/>
        <v>1</v>
      </c>
      <c r="Y87" s="21">
        <f t="shared" si="32"/>
        <v>0</v>
      </c>
      <c r="Z87" s="21">
        <f t="shared" si="32"/>
        <v>0</v>
      </c>
      <c r="AA87" s="21">
        <f t="shared" si="32"/>
        <v>0</v>
      </c>
      <c r="AB87" s="21">
        <f t="shared" si="32"/>
        <v>0</v>
      </c>
      <c r="AC87" s="22"/>
      <c r="AD87" s="57">
        <f t="shared" si="26"/>
        <v>0</v>
      </c>
      <c r="AE87" s="57">
        <f t="shared" si="27"/>
        <v>0</v>
      </c>
      <c r="AF87" s="57">
        <f t="shared" si="28"/>
        <v>0</v>
      </c>
      <c r="AG87" s="57">
        <f t="shared" si="29"/>
        <v>0</v>
      </c>
      <c r="AH87" s="57">
        <v>0</v>
      </c>
      <c r="AI87" s="8">
        <f t="shared" si="31"/>
        <v>64</v>
      </c>
      <c r="AJ87" s="41"/>
      <c r="AK87" s="58">
        <f t="shared" si="30"/>
        <v>1</v>
      </c>
      <c r="AL87" s="58">
        <v>0</v>
      </c>
      <c r="AN87" s="15"/>
      <c r="AP87" s="41">
        <f t="shared" si="33"/>
        <v>0</v>
      </c>
    </row>
    <row r="88" spans="1:42" s="23" customFormat="1" ht="14.85" customHeight="1" x14ac:dyDescent="0.35">
      <c r="A88" s="82"/>
      <c r="B88" s="143" t="s">
        <v>70</v>
      </c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56"/>
      <c r="P88" s="1" t="s">
        <v>92</v>
      </c>
      <c r="Q88" s="1"/>
      <c r="R88" s="1"/>
      <c r="S88" s="1"/>
      <c r="T88" s="1"/>
      <c r="U88" s="83"/>
      <c r="V88" s="27"/>
      <c r="W88" s="65">
        <v>0</v>
      </c>
      <c r="X88" s="21">
        <f t="shared" si="32"/>
        <v>1</v>
      </c>
      <c r="Y88" s="21">
        <f t="shared" si="32"/>
        <v>0</v>
      </c>
      <c r="Z88" s="21">
        <f t="shared" si="32"/>
        <v>0</v>
      </c>
      <c r="AA88" s="21">
        <f t="shared" si="32"/>
        <v>0</v>
      </c>
      <c r="AB88" s="21">
        <f t="shared" si="32"/>
        <v>0</v>
      </c>
      <c r="AC88" s="22"/>
      <c r="AD88" s="57">
        <f t="shared" si="26"/>
        <v>0</v>
      </c>
      <c r="AE88" s="57">
        <f t="shared" si="27"/>
        <v>0</v>
      </c>
      <c r="AF88" s="57">
        <f t="shared" si="28"/>
        <v>0</v>
      </c>
      <c r="AG88" s="57">
        <f t="shared" si="29"/>
        <v>0</v>
      </c>
      <c r="AH88" s="57">
        <v>0</v>
      </c>
      <c r="AI88" s="8">
        <f t="shared" si="31"/>
        <v>65</v>
      </c>
      <c r="AJ88" s="41"/>
      <c r="AK88" s="58">
        <f t="shared" si="30"/>
        <v>1</v>
      </c>
      <c r="AL88" s="58">
        <v>0</v>
      </c>
      <c r="AN88" s="15"/>
      <c r="AP88" s="41">
        <f t="shared" si="33"/>
        <v>0</v>
      </c>
    </row>
    <row r="89" spans="1:42" s="23" customFormat="1" ht="14.85" customHeight="1" x14ac:dyDescent="0.35">
      <c r="A89" s="82"/>
      <c r="B89" s="143" t="s">
        <v>69</v>
      </c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56"/>
      <c r="P89" s="1" t="s">
        <v>92</v>
      </c>
      <c r="Q89" s="1"/>
      <c r="R89" s="1"/>
      <c r="S89" s="1"/>
      <c r="T89" s="1"/>
      <c r="U89" s="83"/>
      <c r="V89" s="27"/>
      <c r="W89" s="87">
        <v>10</v>
      </c>
      <c r="X89" s="21">
        <f t="shared" si="32"/>
        <v>1</v>
      </c>
      <c r="Y89" s="21">
        <f t="shared" si="32"/>
        <v>0</v>
      </c>
      <c r="Z89" s="21">
        <f t="shared" si="32"/>
        <v>0</v>
      </c>
      <c r="AA89" s="21">
        <f t="shared" si="32"/>
        <v>0</v>
      </c>
      <c r="AB89" s="21">
        <f t="shared" si="32"/>
        <v>0</v>
      </c>
      <c r="AC89" s="22"/>
      <c r="AD89" s="57">
        <f t="shared" si="26"/>
        <v>40</v>
      </c>
      <c r="AE89" s="57">
        <f t="shared" si="27"/>
        <v>0</v>
      </c>
      <c r="AF89" s="57">
        <f t="shared" si="28"/>
        <v>0</v>
      </c>
      <c r="AG89" s="57">
        <f t="shared" si="29"/>
        <v>0</v>
      </c>
      <c r="AH89" s="57">
        <v>0</v>
      </c>
      <c r="AI89" s="8">
        <f t="shared" si="31"/>
        <v>66</v>
      </c>
      <c r="AJ89" s="41"/>
      <c r="AK89" s="58">
        <f t="shared" si="30"/>
        <v>1</v>
      </c>
      <c r="AL89" s="58">
        <v>40</v>
      </c>
      <c r="AN89" s="15"/>
      <c r="AP89" s="41">
        <f t="shared" si="33"/>
        <v>40</v>
      </c>
    </row>
    <row r="90" spans="1:42" s="23" customFormat="1" ht="14.85" customHeight="1" x14ac:dyDescent="0.35">
      <c r="A90" s="8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66"/>
      <c r="P90" s="67"/>
      <c r="Q90" s="9"/>
      <c r="R90" s="9"/>
      <c r="S90" s="9"/>
      <c r="T90" s="9"/>
      <c r="U90" s="83"/>
      <c r="V90" s="27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I90" s="8"/>
      <c r="AJ90" s="42">
        <f>SUM(AD59:AH89)</f>
        <v>2212</v>
      </c>
      <c r="AM90" s="23">
        <f>SUM(AL59:AL89)</f>
        <v>2212</v>
      </c>
      <c r="AN90" s="15"/>
    </row>
    <row r="91" spans="1:42" ht="20.25" x14ac:dyDescent="0.35">
      <c r="A91" s="82"/>
      <c r="B91" s="145" t="s">
        <v>112</v>
      </c>
      <c r="C91" s="145"/>
      <c r="D91" s="145"/>
      <c r="E91" s="145"/>
      <c r="F91" s="145"/>
      <c r="G91" s="145"/>
      <c r="H91" s="145"/>
      <c r="I91" s="145"/>
      <c r="J91" s="145"/>
      <c r="K91" s="145"/>
      <c r="L91" s="14"/>
      <c r="M91" s="155" t="s">
        <v>26</v>
      </c>
      <c r="N91" s="156"/>
      <c r="O91" s="157"/>
      <c r="P91" s="146" t="s">
        <v>36</v>
      </c>
      <c r="Q91" s="146"/>
      <c r="R91" s="146"/>
      <c r="S91" s="146"/>
      <c r="T91" s="146"/>
      <c r="U91" s="84"/>
      <c r="V91" s="26"/>
      <c r="AH91" s="9"/>
      <c r="AJ91" s="40"/>
      <c r="AP91" s="23"/>
    </row>
    <row r="92" spans="1:42" s="23" customFormat="1" ht="14.85" customHeight="1" x14ac:dyDescent="0.35">
      <c r="A92" s="8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58"/>
      <c r="N92" s="159"/>
      <c r="O92" s="160"/>
      <c r="P92" s="17" t="s">
        <v>31</v>
      </c>
      <c r="Q92" s="18" t="s">
        <v>32</v>
      </c>
      <c r="R92" s="18" t="s">
        <v>33</v>
      </c>
      <c r="S92" s="18" t="s">
        <v>34</v>
      </c>
      <c r="T92" s="18" t="s">
        <v>35</v>
      </c>
      <c r="U92" s="83"/>
      <c r="V92" s="27"/>
      <c r="W92" s="95"/>
      <c r="X92" s="95"/>
      <c r="Y92" s="95"/>
      <c r="Z92" s="95"/>
      <c r="AA92" s="95"/>
      <c r="AB92" s="95"/>
      <c r="AC92" s="22"/>
      <c r="AD92" s="95"/>
      <c r="AE92" s="95"/>
      <c r="AF92" s="95"/>
      <c r="AG92" s="95"/>
      <c r="AH92" s="95"/>
      <c r="AI92" s="8"/>
      <c r="AJ92" s="41"/>
      <c r="AK92" s="24"/>
      <c r="AL92" s="24"/>
      <c r="AN92" s="15"/>
    </row>
    <row r="93" spans="1:42" s="23" customFormat="1" ht="14.85" customHeight="1" x14ac:dyDescent="0.35">
      <c r="A93" s="82"/>
      <c r="B93" s="147" t="s">
        <v>195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9"/>
      <c r="O93" s="150"/>
      <c r="P93" s="138" t="s">
        <v>92</v>
      </c>
      <c r="Q93" s="138"/>
      <c r="R93" s="138"/>
      <c r="S93" s="138"/>
      <c r="T93" s="138"/>
      <c r="U93" s="83"/>
      <c r="V93" s="27"/>
      <c r="W93" s="87">
        <v>25</v>
      </c>
      <c r="X93" s="21">
        <f t="shared" si="32"/>
        <v>1</v>
      </c>
      <c r="Y93" s="21">
        <f t="shared" si="32"/>
        <v>0</v>
      </c>
      <c r="Z93" s="21">
        <f t="shared" si="32"/>
        <v>0</v>
      </c>
      <c r="AA93" s="21">
        <f t="shared" si="32"/>
        <v>0</v>
      </c>
      <c r="AB93" s="21">
        <f t="shared" si="32"/>
        <v>0</v>
      </c>
      <c r="AC93" s="22"/>
      <c r="AD93" s="57">
        <f t="shared" si="26"/>
        <v>100</v>
      </c>
      <c r="AE93" s="57">
        <f t="shared" si="27"/>
        <v>0</v>
      </c>
      <c r="AF93" s="57">
        <f t="shared" si="28"/>
        <v>0</v>
      </c>
      <c r="AG93" s="57">
        <f t="shared" si="29"/>
        <v>0</v>
      </c>
      <c r="AH93" s="57">
        <v>0</v>
      </c>
      <c r="AI93" s="8">
        <f>1+AI89</f>
        <v>67</v>
      </c>
      <c r="AJ93" s="68"/>
      <c r="AK93" s="58">
        <f>IF(O93=0,1,0)</f>
        <v>1</v>
      </c>
      <c r="AL93" s="58">
        <v>100</v>
      </c>
      <c r="AN93" s="15"/>
      <c r="AP93" s="41">
        <f t="shared" si="33"/>
        <v>100</v>
      </c>
    </row>
    <row r="94" spans="1:42" ht="14.85" customHeight="1" x14ac:dyDescent="0.35">
      <c r="A94" s="82"/>
      <c r="B94" s="140" t="s">
        <v>196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2"/>
      <c r="O94" s="151"/>
      <c r="P94" s="139"/>
      <c r="Q94" s="139"/>
      <c r="R94" s="139"/>
      <c r="S94" s="139"/>
      <c r="T94" s="139"/>
      <c r="U94" s="84"/>
      <c r="V94" s="26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J94" s="69"/>
      <c r="AK94" s="21"/>
      <c r="AL94" s="21"/>
      <c r="AM94" s="21"/>
      <c r="AP94" s="23"/>
    </row>
    <row r="95" spans="1:42" ht="24.95" customHeight="1" x14ac:dyDescent="0.35">
      <c r="A95" s="82"/>
      <c r="B95" s="152" t="s">
        <v>197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4"/>
      <c r="O95" s="70"/>
      <c r="P95" s="3" t="s">
        <v>92</v>
      </c>
      <c r="Q95" s="3"/>
      <c r="R95" s="3"/>
      <c r="S95" s="3"/>
      <c r="T95" s="3"/>
      <c r="U95" s="84"/>
      <c r="V95" s="26"/>
      <c r="W95" s="87">
        <v>15</v>
      </c>
      <c r="X95" s="21">
        <f t="shared" ref="X95:AB96" si="34">IF(P95="x",1,0)</f>
        <v>1</v>
      </c>
      <c r="Y95" s="21">
        <f t="shared" si="34"/>
        <v>0</v>
      </c>
      <c r="Z95" s="21">
        <f t="shared" si="34"/>
        <v>0</v>
      </c>
      <c r="AA95" s="21">
        <f t="shared" si="34"/>
        <v>0</v>
      </c>
      <c r="AB95" s="21">
        <f t="shared" si="34"/>
        <v>0</v>
      </c>
      <c r="AC95" s="22"/>
      <c r="AD95" s="57">
        <f t="shared" ref="AD95:AD96" si="35">4*(W95*X95)</f>
        <v>60</v>
      </c>
      <c r="AE95" s="57">
        <f t="shared" ref="AE95:AE96" si="36">3*(W95*Y95)</f>
        <v>0</v>
      </c>
      <c r="AF95" s="57">
        <f t="shared" ref="AF95:AF96" si="37">2*(W95*Z95)</f>
        <v>0</v>
      </c>
      <c r="AG95" s="57">
        <f t="shared" ref="AG95:AG96" si="38">+W95*AA95</f>
        <v>0</v>
      </c>
      <c r="AH95" s="57">
        <v>0</v>
      </c>
      <c r="AI95" s="8">
        <f>1+AI93</f>
        <v>68</v>
      </c>
      <c r="AJ95" s="42"/>
      <c r="AK95" s="58">
        <f>IF(O95=0,1,0)</f>
        <v>1</v>
      </c>
      <c r="AL95" s="58">
        <v>60</v>
      </c>
      <c r="AP95" s="41">
        <f t="shared" si="33"/>
        <v>60</v>
      </c>
    </row>
    <row r="96" spans="1:42" ht="27" customHeight="1" x14ac:dyDescent="0.35">
      <c r="A96" s="82"/>
      <c r="B96" s="194" t="s">
        <v>198</v>
      </c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6"/>
      <c r="O96" s="71"/>
      <c r="P96" s="3" t="s">
        <v>92</v>
      </c>
      <c r="Q96" s="3"/>
      <c r="R96" s="3"/>
      <c r="S96" s="3"/>
      <c r="T96" s="3"/>
      <c r="U96" s="84"/>
      <c r="V96" s="26"/>
      <c r="W96" s="87">
        <v>15</v>
      </c>
      <c r="X96" s="21">
        <f t="shared" si="34"/>
        <v>1</v>
      </c>
      <c r="Y96" s="21">
        <f t="shared" si="34"/>
        <v>0</v>
      </c>
      <c r="Z96" s="21">
        <f t="shared" si="34"/>
        <v>0</v>
      </c>
      <c r="AA96" s="21">
        <f t="shared" si="34"/>
        <v>0</v>
      </c>
      <c r="AB96" s="21">
        <f t="shared" si="34"/>
        <v>0</v>
      </c>
      <c r="AC96" s="22"/>
      <c r="AD96" s="57">
        <f t="shared" si="35"/>
        <v>60</v>
      </c>
      <c r="AE96" s="57">
        <f t="shared" si="36"/>
        <v>0</v>
      </c>
      <c r="AF96" s="57">
        <f t="shared" si="37"/>
        <v>0</v>
      </c>
      <c r="AG96" s="57">
        <f t="shared" si="38"/>
        <v>0</v>
      </c>
      <c r="AH96" s="57">
        <v>0</v>
      </c>
      <c r="AI96" s="8">
        <f>1+AI95</f>
        <v>69</v>
      </c>
      <c r="AJ96" s="40"/>
      <c r="AK96" s="58">
        <f>IF(O96=0,1,0)</f>
        <v>1</v>
      </c>
      <c r="AL96" s="58">
        <v>60</v>
      </c>
      <c r="AP96" s="41">
        <f t="shared" si="33"/>
        <v>60</v>
      </c>
    </row>
    <row r="97" spans="1:42" ht="14.85" customHeight="1" x14ac:dyDescent="0.35">
      <c r="A97" s="82"/>
      <c r="B97" s="194" t="s">
        <v>123</v>
      </c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6"/>
      <c r="O97" s="71"/>
      <c r="P97" s="180">
        <v>500</v>
      </c>
      <c r="Q97" s="180"/>
      <c r="R97" s="181"/>
      <c r="S97" s="182" t="s">
        <v>117</v>
      </c>
      <c r="T97" s="183"/>
      <c r="U97" s="83"/>
      <c r="V97" s="27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J97" s="69"/>
      <c r="AK97" s="21"/>
      <c r="AL97" s="21"/>
      <c r="AP97" s="41"/>
    </row>
    <row r="98" spans="1:42" ht="14.85" customHeight="1" x14ac:dyDescent="0.35">
      <c r="A98" s="82"/>
      <c r="B98" s="194" t="s">
        <v>108</v>
      </c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6"/>
      <c r="O98" s="75"/>
      <c r="P98" s="180">
        <v>50</v>
      </c>
      <c r="Q98" s="180"/>
      <c r="R98" s="181"/>
      <c r="S98" s="182" t="s">
        <v>111</v>
      </c>
      <c r="T98" s="183"/>
      <c r="U98" s="83"/>
      <c r="V98" s="27"/>
      <c r="W98" s="87">
        <v>2</v>
      </c>
      <c r="X98" s="59">
        <f>IF(O98="x",0,IF(AND(14&lt;P98,P98&lt;100),40,0))</f>
        <v>40</v>
      </c>
      <c r="Y98" s="59">
        <f>IF(O98="x",0,IF(AND(9&lt;P98,P98&lt;15),30,0))</f>
        <v>0</v>
      </c>
      <c r="Z98" s="59">
        <f>IF(O98="x",0,IF(AND(4&lt;P98,P98&lt;10),20,0))</f>
        <v>0</v>
      </c>
      <c r="AA98" s="59">
        <f>IF(O98="x",0,IF(AND(1&lt;P98,P98&lt;5),10,0))</f>
        <v>0</v>
      </c>
      <c r="AB98" s="59">
        <f t="shared" ref="AB98" si="39">IF(AND(20&lt;P98,P98&lt;100),0,0)</f>
        <v>0</v>
      </c>
      <c r="AC98" s="21"/>
      <c r="AD98" s="57">
        <f>4*(W98*X98)</f>
        <v>320</v>
      </c>
      <c r="AE98" s="57">
        <f>3*(W98*Y98)</f>
        <v>0</v>
      </c>
      <c r="AF98" s="57">
        <f>2*(W98*Z98)</f>
        <v>0</v>
      </c>
      <c r="AG98" s="57">
        <f>+W98*AA98</f>
        <v>0</v>
      </c>
      <c r="AH98" s="57">
        <v>0</v>
      </c>
      <c r="AI98" s="8">
        <f>1+AI96</f>
        <v>70</v>
      </c>
      <c r="AJ98" s="40"/>
      <c r="AK98" s="58">
        <f t="shared" ref="AK98:AK106" si="40">IF(O98=0,1,0)</f>
        <v>1</v>
      </c>
      <c r="AL98" s="58">
        <v>320</v>
      </c>
      <c r="AP98" s="41">
        <f t="shared" si="33"/>
        <v>320</v>
      </c>
    </row>
    <row r="99" spans="1:42" ht="14.85" customHeight="1" x14ac:dyDescent="0.35">
      <c r="A99" s="82"/>
      <c r="B99" s="152" t="s">
        <v>109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4"/>
      <c r="O99" s="75"/>
      <c r="P99" s="1" t="s">
        <v>92</v>
      </c>
      <c r="Q99" s="61" t="s">
        <v>57</v>
      </c>
      <c r="R99" s="62"/>
      <c r="S99" s="1"/>
      <c r="T99" s="61" t="s">
        <v>58</v>
      </c>
      <c r="U99" s="83"/>
      <c r="V99" s="27"/>
      <c r="W99" s="87">
        <v>20</v>
      </c>
      <c r="X99" s="21">
        <f t="shared" ref="X99:AB106" si="41">IF(P99="x",1,0)</f>
        <v>1</v>
      </c>
      <c r="Y99" s="21">
        <f t="shared" si="41"/>
        <v>0</v>
      </c>
      <c r="Z99" s="21">
        <f t="shared" si="41"/>
        <v>0</v>
      </c>
      <c r="AA99" s="21">
        <f t="shared" si="41"/>
        <v>0</v>
      </c>
      <c r="AB99" s="21">
        <f t="shared" si="41"/>
        <v>0</v>
      </c>
      <c r="AC99" s="22"/>
      <c r="AD99" s="57">
        <f t="shared" ref="AD99:AD106" si="42">4*(W99*X99)</f>
        <v>80</v>
      </c>
      <c r="AE99" s="57">
        <f t="shared" ref="AE99:AE106" si="43">3*(W99*Y99)</f>
        <v>0</v>
      </c>
      <c r="AF99" s="57">
        <f t="shared" ref="AF99:AF106" si="44">2*(W99*Z99)</f>
        <v>0</v>
      </c>
      <c r="AG99" s="80">
        <v>0</v>
      </c>
      <c r="AH99" s="80">
        <v>0</v>
      </c>
      <c r="AI99" s="8">
        <f>1+AI98</f>
        <v>71</v>
      </c>
      <c r="AJ99" s="40"/>
      <c r="AK99" s="58">
        <f t="shared" si="40"/>
        <v>1</v>
      </c>
      <c r="AL99" s="58">
        <v>80</v>
      </c>
      <c r="AP99" s="41">
        <f t="shared" si="33"/>
        <v>80</v>
      </c>
    </row>
    <row r="100" spans="1:42" ht="14.85" customHeight="1" x14ac:dyDescent="0.35">
      <c r="A100" s="82"/>
      <c r="B100" s="194" t="s">
        <v>110</v>
      </c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6"/>
      <c r="O100" s="75"/>
      <c r="P100" s="1" t="s">
        <v>92</v>
      </c>
      <c r="Q100" s="61" t="s">
        <v>57</v>
      </c>
      <c r="R100" s="62"/>
      <c r="S100" s="1"/>
      <c r="T100" s="61" t="s">
        <v>58</v>
      </c>
      <c r="U100" s="83"/>
      <c r="V100" s="27"/>
      <c r="W100" s="87">
        <v>20</v>
      </c>
      <c r="X100" s="21">
        <f t="shared" si="41"/>
        <v>1</v>
      </c>
      <c r="Y100" s="21">
        <f t="shared" si="41"/>
        <v>0</v>
      </c>
      <c r="Z100" s="21">
        <f t="shared" si="41"/>
        <v>0</v>
      </c>
      <c r="AA100" s="21">
        <f t="shared" si="41"/>
        <v>0</v>
      </c>
      <c r="AB100" s="21">
        <f t="shared" si="41"/>
        <v>0</v>
      </c>
      <c r="AC100" s="22"/>
      <c r="AD100" s="57">
        <f t="shared" si="42"/>
        <v>80</v>
      </c>
      <c r="AE100" s="57">
        <f t="shared" si="43"/>
        <v>0</v>
      </c>
      <c r="AF100" s="57">
        <f t="shared" si="44"/>
        <v>0</v>
      </c>
      <c r="AG100" s="80">
        <v>0</v>
      </c>
      <c r="AH100" s="80">
        <v>0</v>
      </c>
      <c r="AI100" s="8">
        <f t="shared" ref="AI100:AI106" si="45">1+AI99</f>
        <v>72</v>
      </c>
      <c r="AJ100" s="40"/>
      <c r="AK100" s="58">
        <f t="shared" si="40"/>
        <v>1</v>
      </c>
      <c r="AL100" s="58">
        <v>80</v>
      </c>
      <c r="AP100" s="41">
        <f t="shared" si="33"/>
        <v>80</v>
      </c>
    </row>
    <row r="101" spans="1:42" ht="14.85" customHeight="1" x14ac:dyDescent="0.35">
      <c r="A101" s="82"/>
      <c r="B101" s="152" t="s">
        <v>113</v>
      </c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4"/>
      <c r="O101" s="75"/>
      <c r="P101" s="1" t="s">
        <v>92</v>
      </c>
      <c r="Q101" s="61" t="s">
        <v>57</v>
      </c>
      <c r="R101" s="62"/>
      <c r="S101" s="1"/>
      <c r="T101" s="61" t="s">
        <v>58</v>
      </c>
      <c r="U101" s="83"/>
      <c r="V101" s="27"/>
      <c r="W101" s="87">
        <v>20</v>
      </c>
      <c r="X101" s="21">
        <f t="shared" si="41"/>
        <v>1</v>
      </c>
      <c r="Y101" s="21">
        <f t="shared" si="41"/>
        <v>0</v>
      </c>
      <c r="Z101" s="21">
        <f t="shared" si="41"/>
        <v>0</v>
      </c>
      <c r="AA101" s="21">
        <f t="shared" si="41"/>
        <v>0</v>
      </c>
      <c r="AB101" s="21">
        <f t="shared" si="41"/>
        <v>0</v>
      </c>
      <c r="AC101" s="22"/>
      <c r="AD101" s="57">
        <f t="shared" si="42"/>
        <v>80</v>
      </c>
      <c r="AE101" s="57">
        <f t="shared" si="43"/>
        <v>0</v>
      </c>
      <c r="AF101" s="57">
        <f t="shared" si="44"/>
        <v>0</v>
      </c>
      <c r="AG101" s="80">
        <v>0</v>
      </c>
      <c r="AH101" s="80">
        <v>0</v>
      </c>
      <c r="AI101" s="8">
        <f t="shared" si="45"/>
        <v>73</v>
      </c>
      <c r="AJ101" s="40"/>
      <c r="AK101" s="58">
        <f t="shared" si="40"/>
        <v>1</v>
      </c>
      <c r="AL101" s="58">
        <v>80</v>
      </c>
      <c r="AP101" s="41">
        <f t="shared" si="33"/>
        <v>80</v>
      </c>
    </row>
    <row r="102" spans="1:42" ht="14.85" customHeight="1" x14ac:dyDescent="0.35">
      <c r="A102" s="82"/>
      <c r="B102" s="152" t="s">
        <v>114</v>
      </c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4"/>
      <c r="O102" s="75"/>
      <c r="P102" s="1" t="s">
        <v>92</v>
      </c>
      <c r="Q102" s="61" t="s">
        <v>57</v>
      </c>
      <c r="R102" s="62"/>
      <c r="S102" s="1"/>
      <c r="T102" s="61" t="s">
        <v>58</v>
      </c>
      <c r="U102" s="83"/>
      <c r="V102" s="27"/>
      <c r="W102" s="87">
        <v>15</v>
      </c>
      <c r="X102" s="21">
        <f t="shared" si="41"/>
        <v>1</v>
      </c>
      <c r="Y102" s="21">
        <f t="shared" si="41"/>
        <v>0</v>
      </c>
      <c r="Z102" s="21">
        <f t="shared" si="41"/>
        <v>0</v>
      </c>
      <c r="AA102" s="21">
        <f t="shared" si="41"/>
        <v>0</v>
      </c>
      <c r="AB102" s="21">
        <f t="shared" si="41"/>
        <v>0</v>
      </c>
      <c r="AC102" s="22"/>
      <c r="AD102" s="57">
        <f t="shared" si="42"/>
        <v>60</v>
      </c>
      <c r="AE102" s="57">
        <f t="shared" si="43"/>
        <v>0</v>
      </c>
      <c r="AF102" s="57">
        <f t="shared" si="44"/>
        <v>0</v>
      </c>
      <c r="AG102" s="80">
        <v>0</v>
      </c>
      <c r="AH102" s="80">
        <v>0</v>
      </c>
      <c r="AI102" s="8">
        <f t="shared" si="45"/>
        <v>74</v>
      </c>
      <c r="AJ102" s="40"/>
      <c r="AK102" s="58">
        <f t="shared" si="40"/>
        <v>1</v>
      </c>
      <c r="AL102" s="58">
        <v>60</v>
      </c>
      <c r="AP102" s="41">
        <f t="shared" si="33"/>
        <v>60</v>
      </c>
    </row>
    <row r="103" spans="1:42" ht="14.85" customHeight="1" x14ac:dyDescent="0.35">
      <c r="A103" s="82"/>
      <c r="B103" s="152" t="s">
        <v>115</v>
      </c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4"/>
      <c r="O103" s="75"/>
      <c r="P103" s="1" t="s">
        <v>92</v>
      </c>
      <c r="Q103" s="61" t="s">
        <v>57</v>
      </c>
      <c r="R103" s="62"/>
      <c r="S103" s="1"/>
      <c r="T103" s="61" t="s">
        <v>58</v>
      </c>
      <c r="U103" s="83"/>
      <c r="V103" s="27"/>
      <c r="W103" s="87">
        <v>10</v>
      </c>
      <c r="X103" s="21">
        <f t="shared" si="41"/>
        <v>1</v>
      </c>
      <c r="Y103" s="21">
        <f t="shared" si="41"/>
        <v>0</v>
      </c>
      <c r="Z103" s="21">
        <f t="shared" si="41"/>
        <v>0</v>
      </c>
      <c r="AA103" s="21">
        <f t="shared" si="41"/>
        <v>0</v>
      </c>
      <c r="AB103" s="21">
        <f t="shared" si="41"/>
        <v>0</v>
      </c>
      <c r="AC103" s="22"/>
      <c r="AD103" s="57">
        <f t="shared" si="42"/>
        <v>40</v>
      </c>
      <c r="AE103" s="57">
        <f t="shared" si="43"/>
        <v>0</v>
      </c>
      <c r="AF103" s="57">
        <f t="shared" si="44"/>
        <v>0</v>
      </c>
      <c r="AG103" s="80">
        <v>0</v>
      </c>
      <c r="AH103" s="80">
        <v>0</v>
      </c>
      <c r="AI103" s="8">
        <f t="shared" si="45"/>
        <v>75</v>
      </c>
      <c r="AJ103" s="40"/>
      <c r="AK103" s="58">
        <f t="shared" si="40"/>
        <v>1</v>
      </c>
      <c r="AL103" s="58">
        <v>40</v>
      </c>
      <c r="AP103" s="41">
        <f t="shared" si="33"/>
        <v>40</v>
      </c>
    </row>
    <row r="104" spans="1:42" ht="21.95" customHeight="1" x14ac:dyDescent="0.35">
      <c r="A104" s="82"/>
      <c r="B104" s="152" t="s">
        <v>116</v>
      </c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4"/>
      <c r="O104" s="75"/>
      <c r="P104" s="1" t="s">
        <v>92</v>
      </c>
      <c r="Q104" s="61" t="s">
        <v>57</v>
      </c>
      <c r="R104" s="62"/>
      <c r="S104" s="1"/>
      <c r="T104" s="61" t="s">
        <v>58</v>
      </c>
      <c r="U104" s="83"/>
      <c r="V104" s="27"/>
      <c r="W104" s="87">
        <v>10</v>
      </c>
      <c r="X104" s="21">
        <f t="shared" si="41"/>
        <v>1</v>
      </c>
      <c r="Y104" s="21">
        <f t="shared" si="41"/>
        <v>0</v>
      </c>
      <c r="Z104" s="21">
        <f t="shared" si="41"/>
        <v>0</v>
      </c>
      <c r="AA104" s="21">
        <f t="shared" si="41"/>
        <v>0</v>
      </c>
      <c r="AB104" s="21">
        <f t="shared" si="41"/>
        <v>0</v>
      </c>
      <c r="AC104" s="22"/>
      <c r="AD104" s="57">
        <f t="shared" si="42"/>
        <v>40</v>
      </c>
      <c r="AE104" s="57">
        <f t="shared" si="43"/>
        <v>0</v>
      </c>
      <c r="AF104" s="57">
        <f t="shared" si="44"/>
        <v>0</v>
      </c>
      <c r="AG104" s="80">
        <v>0</v>
      </c>
      <c r="AH104" s="80">
        <v>0</v>
      </c>
      <c r="AI104" s="8">
        <f t="shared" si="45"/>
        <v>76</v>
      </c>
      <c r="AJ104" s="40"/>
      <c r="AK104" s="58">
        <f t="shared" si="40"/>
        <v>1</v>
      </c>
      <c r="AL104" s="58">
        <v>40</v>
      </c>
      <c r="AP104" s="41">
        <f t="shared" si="33"/>
        <v>40</v>
      </c>
    </row>
    <row r="105" spans="1:42" ht="14.85" customHeight="1" x14ac:dyDescent="0.35">
      <c r="A105" s="82"/>
      <c r="B105" s="152" t="s">
        <v>147</v>
      </c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4"/>
      <c r="O105" s="75"/>
      <c r="P105" s="1" t="s">
        <v>92</v>
      </c>
      <c r="Q105" s="61" t="s">
        <v>57</v>
      </c>
      <c r="R105" s="62"/>
      <c r="S105" s="1"/>
      <c r="T105" s="61" t="s">
        <v>58</v>
      </c>
      <c r="U105" s="83"/>
      <c r="V105" s="27"/>
      <c r="W105" s="87">
        <v>20</v>
      </c>
      <c r="X105" s="21">
        <f t="shared" si="41"/>
        <v>1</v>
      </c>
      <c r="Y105" s="21">
        <f t="shared" si="41"/>
        <v>0</v>
      </c>
      <c r="Z105" s="21">
        <f t="shared" si="41"/>
        <v>0</v>
      </c>
      <c r="AA105" s="21">
        <f t="shared" si="41"/>
        <v>0</v>
      </c>
      <c r="AB105" s="21">
        <f t="shared" si="41"/>
        <v>0</v>
      </c>
      <c r="AC105" s="22"/>
      <c r="AD105" s="57">
        <f t="shared" si="42"/>
        <v>80</v>
      </c>
      <c r="AE105" s="57">
        <f t="shared" si="43"/>
        <v>0</v>
      </c>
      <c r="AF105" s="57">
        <f t="shared" si="44"/>
        <v>0</v>
      </c>
      <c r="AG105" s="80">
        <v>0</v>
      </c>
      <c r="AH105" s="80">
        <v>0</v>
      </c>
      <c r="AI105" s="8">
        <f t="shared" si="45"/>
        <v>77</v>
      </c>
      <c r="AJ105" s="40"/>
      <c r="AK105" s="58">
        <f t="shared" si="40"/>
        <v>1</v>
      </c>
      <c r="AL105" s="58">
        <v>80</v>
      </c>
      <c r="AP105" s="41">
        <f t="shared" si="33"/>
        <v>80</v>
      </c>
    </row>
    <row r="106" spans="1:42" ht="14.85" customHeight="1" x14ac:dyDescent="0.35">
      <c r="A106" s="82"/>
      <c r="B106" s="152" t="s">
        <v>121</v>
      </c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4"/>
      <c r="O106" s="75"/>
      <c r="P106" s="1" t="s">
        <v>92</v>
      </c>
      <c r="Q106" s="61" t="s">
        <v>57</v>
      </c>
      <c r="R106" s="62"/>
      <c r="S106" s="1"/>
      <c r="T106" s="61" t="s">
        <v>58</v>
      </c>
      <c r="U106" s="83"/>
      <c r="V106" s="27"/>
      <c r="W106" s="87">
        <v>15</v>
      </c>
      <c r="X106" s="21">
        <f t="shared" si="41"/>
        <v>1</v>
      </c>
      <c r="Y106" s="21">
        <f t="shared" si="41"/>
        <v>0</v>
      </c>
      <c r="Z106" s="21">
        <f t="shared" si="41"/>
        <v>0</v>
      </c>
      <c r="AA106" s="21">
        <f t="shared" si="41"/>
        <v>0</v>
      </c>
      <c r="AB106" s="21">
        <f t="shared" si="41"/>
        <v>0</v>
      </c>
      <c r="AC106" s="22"/>
      <c r="AD106" s="57">
        <f t="shared" si="42"/>
        <v>60</v>
      </c>
      <c r="AE106" s="57">
        <f t="shared" si="43"/>
        <v>0</v>
      </c>
      <c r="AF106" s="57">
        <f t="shared" si="44"/>
        <v>0</v>
      </c>
      <c r="AG106" s="80">
        <v>0</v>
      </c>
      <c r="AH106" s="80">
        <v>0</v>
      </c>
      <c r="AI106" s="8">
        <f t="shared" si="45"/>
        <v>78</v>
      </c>
      <c r="AJ106" s="40"/>
      <c r="AK106" s="58">
        <f t="shared" si="40"/>
        <v>1</v>
      </c>
      <c r="AL106" s="58">
        <v>60</v>
      </c>
      <c r="AP106" s="41">
        <f t="shared" si="33"/>
        <v>60</v>
      </c>
    </row>
    <row r="107" spans="1:42" ht="14.85" customHeight="1" x14ac:dyDescent="0.35">
      <c r="A107" s="82"/>
      <c r="O107" s="66"/>
      <c r="P107" s="67"/>
      <c r="U107" s="83"/>
      <c r="V107" s="27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J107" s="42">
        <f>SUM(AD93:AH107)</f>
        <v>1060</v>
      </c>
      <c r="AK107" s="9"/>
      <c r="AL107" s="9"/>
      <c r="AM107" s="9">
        <f>SUM(AL93:AL106)</f>
        <v>1060</v>
      </c>
      <c r="AP107" s="41">
        <f t="shared" si="33"/>
        <v>0</v>
      </c>
    </row>
    <row r="108" spans="1:42" ht="20.25" x14ac:dyDescent="0.35">
      <c r="A108" s="82"/>
      <c r="B108" s="170" t="s">
        <v>49</v>
      </c>
      <c r="C108" s="170"/>
      <c r="D108" s="170"/>
      <c r="E108" s="170"/>
      <c r="F108" s="170"/>
      <c r="G108" s="170"/>
      <c r="H108" s="170"/>
      <c r="I108" s="170"/>
      <c r="J108" s="14"/>
      <c r="K108" s="14"/>
      <c r="L108" s="14"/>
      <c r="M108" s="155" t="s">
        <v>26</v>
      </c>
      <c r="N108" s="156"/>
      <c r="O108" s="157"/>
      <c r="P108" s="146" t="s">
        <v>36</v>
      </c>
      <c r="Q108" s="146"/>
      <c r="R108" s="146"/>
      <c r="S108" s="146"/>
      <c r="T108" s="146"/>
      <c r="U108" s="84"/>
      <c r="V108" s="26"/>
      <c r="AC108" s="22"/>
      <c r="AH108" s="9"/>
      <c r="AJ108" s="40"/>
      <c r="AP108" s="41">
        <f t="shared" si="33"/>
        <v>0</v>
      </c>
    </row>
    <row r="109" spans="1:42" s="23" customFormat="1" ht="14.85" customHeight="1" x14ac:dyDescent="0.35">
      <c r="A109" s="8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58"/>
      <c r="N109" s="159"/>
      <c r="O109" s="160"/>
      <c r="P109" s="17" t="s">
        <v>31</v>
      </c>
      <c r="Q109" s="18" t="s">
        <v>32</v>
      </c>
      <c r="R109" s="18" t="s">
        <v>33</v>
      </c>
      <c r="S109" s="18" t="s">
        <v>34</v>
      </c>
      <c r="T109" s="18" t="s">
        <v>35</v>
      </c>
      <c r="U109" s="83"/>
      <c r="V109" s="27"/>
      <c r="W109" s="95"/>
      <c r="X109" s="95"/>
      <c r="Y109" s="95"/>
      <c r="Z109" s="95"/>
      <c r="AA109" s="95"/>
      <c r="AB109" s="95"/>
      <c r="AC109" s="22"/>
      <c r="AD109" s="95"/>
      <c r="AE109" s="95"/>
      <c r="AF109" s="95"/>
      <c r="AG109" s="95"/>
      <c r="AH109" s="95"/>
      <c r="AI109" s="8"/>
      <c r="AJ109" s="41"/>
      <c r="AK109" s="24"/>
      <c r="AL109" s="24"/>
      <c r="AN109" s="15"/>
      <c r="AP109" s="41">
        <f t="shared" si="33"/>
        <v>0</v>
      </c>
    </row>
    <row r="110" spans="1:42" s="23" customFormat="1" ht="14.85" customHeight="1" x14ac:dyDescent="0.35">
      <c r="A110" s="82"/>
      <c r="B110" s="173" t="s">
        <v>200</v>
      </c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5"/>
      <c r="O110" s="64"/>
      <c r="P110" s="36" t="s">
        <v>92</v>
      </c>
      <c r="Q110" s="3"/>
      <c r="R110" s="3"/>
      <c r="S110" s="3"/>
      <c r="T110" s="3"/>
      <c r="U110" s="83"/>
      <c r="V110" s="27"/>
      <c r="W110" s="88">
        <v>60</v>
      </c>
      <c r="X110" s="21">
        <f t="shared" ref="X110:AB116" si="46">IF(P110="x",1,0)</f>
        <v>1</v>
      </c>
      <c r="Y110" s="21">
        <f t="shared" si="46"/>
        <v>0</v>
      </c>
      <c r="Z110" s="21">
        <f t="shared" si="46"/>
        <v>0</v>
      </c>
      <c r="AA110" s="21">
        <f t="shared" si="46"/>
        <v>0</v>
      </c>
      <c r="AB110" s="21">
        <f t="shared" si="46"/>
        <v>0</v>
      </c>
      <c r="AC110" s="22"/>
      <c r="AD110" s="57">
        <f t="shared" ref="AD110:AD116" si="47">4*(W110*X110)</f>
        <v>240</v>
      </c>
      <c r="AE110" s="57">
        <f t="shared" ref="AE110:AE116" si="48">3*(W110*Y110)</f>
        <v>0</v>
      </c>
      <c r="AF110" s="57">
        <f t="shared" ref="AF110:AF116" si="49">2*(W110*Z110)</f>
        <v>0</v>
      </c>
      <c r="AG110" s="57">
        <f t="shared" ref="AG110:AG116" si="50">+W110*AA110</f>
        <v>0</v>
      </c>
      <c r="AH110" s="57">
        <v>0</v>
      </c>
      <c r="AI110" s="8">
        <f>1+AI106</f>
        <v>79</v>
      </c>
      <c r="AJ110" s="41"/>
      <c r="AK110" s="58">
        <f t="shared" ref="AK110:AK116" si="51">IF(O110=0,1,0)</f>
        <v>1</v>
      </c>
      <c r="AL110" s="58">
        <v>240</v>
      </c>
      <c r="AN110" s="15"/>
      <c r="AP110" s="41">
        <f t="shared" si="33"/>
        <v>240</v>
      </c>
    </row>
    <row r="111" spans="1:42" s="23" customFormat="1" ht="14.85" customHeight="1" x14ac:dyDescent="0.35">
      <c r="A111" s="82"/>
      <c r="B111" s="173" t="s">
        <v>41</v>
      </c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5"/>
      <c r="O111" s="64"/>
      <c r="P111" s="36" t="s">
        <v>92</v>
      </c>
      <c r="Q111" s="3"/>
      <c r="R111" s="3"/>
      <c r="S111" s="3"/>
      <c r="T111" s="3"/>
      <c r="U111" s="83"/>
      <c r="V111" s="27"/>
      <c r="W111" s="88">
        <v>60</v>
      </c>
      <c r="X111" s="21">
        <f t="shared" si="46"/>
        <v>1</v>
      </c>
      <c r="Y111" s="21">
        <f t="shared" si="46"/>
        <v>0</v>
      </c>
      <c r="Z111" s="21">
        <f t="shared" si="46"/>
        <v>0</v>
      </c>
      <c r="AA111" s="21">
        <f t="shared" si="46"/>
        <v>0</v>
      </c>
      <c r="AB111" s="21">
        <f t="shared" si="46"/>
        <v>0</v>
      </c>
      <c r="AC111" s="22"/>
      <c r="AD111" s="57">
        <f t="shared" si="47"/>
        <v>240</v>
      </c>
      <c r="AE111" s="57">
        <f t="shared" si="48"/>
        <v>0</v>
      </c>
      <c r="AF111" s="57">
        <f t="shared" si="49"/>
        <v>0</v>
      </c>
      <c r="AG111" s="57">
        <f t="shared" si="50"/>
        <v>0</v>
      </c>
      <c r="AH111" s="57">
        <v>0</v>
      </c>
      <c r="AI111" s="8">
        <f>1+AI110</f>
        <v>80</v>
      </c>
      <c r="AJ111" s="41"/>
      <c r="AK111" s="58">
        <f t="shared" si="51"/>
        <v>1</v>
      </c>
      <c r="AL111" s="58">
        <v>240</v>
      </c>
      <c r="AN111" s="15"/>
      <c r="AP111" s="41">
        <f t="shared" si="33"/>
        <v>240</v>
      </c>
    </row>
    <row r="112" spans="1:42" s="23" customFormat="1" ht="14.85" customHeight="1" x14ac:dyDescent="0.35">
      <c r="A112" s="82"/>
      <c r="B112" s="173" t="s">
        <v>42</v>
      </c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5"/>
      <c r="O112" s="72"/>
      <c r="P112" s="36" t="s">
        <v>92</v>
      </c>
      <c r="Q112" s="3"/>
      <c r="R112" s="3"/>
      <c r="S112" s="3"/>
      <c r="T112" s="3"/>
      <c r="U112" s="83"/>
      <c r="V112" s="27"/>
      <c r="W112" s="88">
        <v>60</v>
      </c>
      <c r="X112" s="21">
        <f t="shared" si="46"/>
        <v>1</v>
      </c>
      <c r="Y112" s="21">
        <f t="shared" si="46"/>
        <v>0</v>
      </c>
      <c r="Z112" s="21">
        <f t="shared" si="46"/>
        <v>0</v>
      </c>
      <c r="AA112" s="21">
        <f t="shared" si="46"/>
        <v>0</v>
      </c>
      <c r="AB112" s="21">
        <f t="shared" si="46"/>
        <v>0</v>
      </c>
      <c r="AC112" s="22"/>
      <c r="AD112" s="57">
        <f t="shared" si="47"/>
        <v>240</v>
      </c>
      <c r="AE112" s="57">
        <f t="shared" si="48"/>
        <v>0</v>
      </c>
      <c r="AF112" s="57">
        <f t="shared" si="49"/>
        <v>0</v>
      </c>
      <c r="AG112" s="57">
        <f t="shared" si="50"/>
        <v>0</v>
      </c>
      <c r="AH112" s="57">
        <v>0</v>
      </c>
      <c r="AI112" s="8">
        <f t="shared" ref="AI112:AI116" si="52">1+AI111</f>
        <v>81</v>
      </c>
      <c r="AJ112" s="41"/>
      <c r="AK112" s="58">
        <f t="shared" si="51"/>
        <v>1</v>
      </c>
      <c r="AL112" s="58">
        <v>240</v>
      </c>
      <c r="AN112" s="15"/>
      <c r="AP112" s="41">
        <f t="shared" si="33"/>
        <v>240</v>
      </c>
    </row>
    <row r="113" spans="1:42" s="23" customFormat="1" ht="14.85" customHeight="1" x14ac:dyDescent="0.35">
      <c r="A113" s="82"/>
      <c r="B113" s="173" t="s">
        <v>40</v>
      </c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5"/>
      <c r="O113" s="64"/>
      <c r="P113" s="36" t="s">
        <v>92</v>
      </c>
      <c r="Q113" s="3"/>
      <c r="R113" s="3"/>
      <c r="S113" s="3"/>
      <c r="T113" s="3"/>
      <c r="U113" s="83"/>
      <c r="V113" s="27"/>
      <c r="W113" s="88">
        <v>60</v>
      </c>
      <c r="X113" s="21">
        <f t="shared" si="46"/>
        <v>1</v>
      </c>
      <c r="Y113" s="21">
        <f t="shared" si="46"/>
        <v>0</v>
      </c>
      <c r="Z113" s="21">
        <f t="shared" si="46"/>
        <v>0</v>
      </c>
      <c r="AA113" s="21">
        <f t="shared" si="46"/>
        <v>0</v>
      </c>
      <c r="AB113" s="21">
        <f t="shared" si="46"/>
        <v>0</v>
      </c>
      <c r="AC113" s="22"/>
      <c r="AD113" s="57">
        <f t="shared" si="47"/>
        <v>240</v>
      </c>
      <c r="AE113" s="57">
        <f t="shared" si="48"/>
        <v>0</v>
      </c>
      <c r="AF113" s="57">
        <f t="shared" si="49"/>
        <v>0</v>
      </c>
      <c r="AG113" s="57">
        <f t="shared" si="50"/>
        <v>0</v>
      </c>
      <c r="AH113" s="57">
        <v>0</v>
      </c>
      <c r="AI113" s="8">
        <f t="shared" si="52"/>
        <v>82</v>
      </c>
      <c r="AJ113" s="41"/>
      <c r="AK113" s="58">
        <f t="shared" si="51"/>
        <v>1</v>
      </c>
      <c r="AL113" s="58">
        <v>240</v>
      </c>
      <c r="AN113" s="15"/>
      <c r="AP113" s="41">
        <f t="shared" si="33"/>
        <v>240</v>
      </c>
    </row>
    <row r="114" spans="1:42" s="23" customFormat="1" ht="14.85" customHeight="1" x14ac:dyDescent="0.35">
      <c r="A114" s="82"/>
      <c r="B114" s="173" t="s">
        <v>39</v>
      </c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5"/>
      <c r="O114" s="64"/>
      <c r="P114" s="36" t="s">
        <v>92</v>
      </c>
      <c r="Q114" s="3"/>
      <c r="R114" s="3"/>
      <c r="S114" s="3"/>
      <c r="T114" s="3"/>
      <c r="U114" s="82"/>
      <c r="V114" s="19"/>
      <c r="W114" s="88">
        <v>60</v>
      </c>
      <c r="X114" s="21">
        <f t="shared" si="46"/>
        <v>1</v>
      </c>
      <c r="Y114" s="21">
        <f t="shared" si="46"/>
        <v>0</v>
      </c>
      <c r="Z114" s="21">
        <f t="shared" si="46"/>
        <v>0</v>
      </c>
      <c r="AA114" s="21">
        <f t="shared" si="46"/>
        <v>0</v>
      </c>
      <c r="AB114" s="21">
        <f t="shared" si="46"/>
        <v>0</v>
      </c>
      <c r="AC114" s="22"/>
      <c r="AD114" s="57">
        <f t="shared" si="47"/>
        <v>240</v>
      </c>
      <c r="AE114" s="57">
        <f t="shared" si="48"/>
        <v>0</v>
      </c>
      <c r="AF114" s="57">
        <f t="shared" si="49"/>
        <v>0</v>
      </c>
      <c r="AG114" s="57">
        <f t="shared" si="50"/>
        <v>0</v>
      </c>
      <c r="AH114" s="57">
        <v>0</v>
      </c>
      <c r="AI114" s="8">
        <f t="shared" si="52"/>
        <v>83</v>
      </c>
      <c r="AJ114" s="41"/>
      <c r="AK114" s="58">
        <f t="shared" si="51"/>
        <v>1</v>
      </c>
      <c r="AL114" s="58">
        <v>240</v>
      </c>
      <c r="AN114" s="15"/>
      <c r="AP114" s="41">
        <f t="shared" si="33"/>
        <v>240</v>
      </c>
    </row>
    <row r="115" spans="1:42" s="23" customFormat="1" ht="14.85" customHeight="1" x14ac:dyDescent="0.35">
      <c r="A115" s="82"/>
      <c r="B115" s="173" t="s">
        <v>43</v>
      </c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5"/>
      <c r="O115" s="64"/>
      <c r="P115" s="36" t="s">
        <v>92</v>
      </c>
      <c r="Q115" s="3"/>
      <c r="R115" s="3"/>
      <c r="S115" s="3"/>
      <c r="T115" s="3"/>
      <c r="U115" s="83"/>
      <c r="V115" s="27"/>
      <c r="W115" s="88">
        <v>60</v>
      </c>
      <c r="X115" s="21">
        <f t="shared" si="46"/>
        <v>1</v>
      </c>
      <c r="Y115" s="21">
        <f t="shared" si="46"/>
        <v>0</v>
      </c>
      <c r="Z115" s="21">
        <f t="shared" si="46"/>
        <v>0</v>
      </c>
      <c r="AA115" s="21">
        <f t="shared" si="46"/>
        <v>0</v>
      </c>
      <c r="AB115" s="21">
        <f t="shared" si="46"/>
        <v>0</v>
      </c>
      <c r="AC115" s="22"/>
      <c r="AD115" s="57">
        <f t="shared" si="47"/>
        <v>240</v>
      </c>
      <c r="AE115" s="57">
        <f t="shared" si="48"/>
        <v>0</v>
      </c>
      <c r="AF115" s="57">
        <f t="shared" si="49"/>
        <v>0</v>
      </c>
      <c r="AG115" s="57">
        <f t="shared" si="50"/>
        <v>0</v>
      </c>
      <c r="AH115" s="57">
        <v>0</v>
      </c>
      <c r="AI115" s="8">
        <f t="shared" si="52"/>
        <v>84</v>
      </c>
      <c r="AJ115" s="41"/>
      <c r="AK115" s="58">
        <f t="shared" si="51"/>
        <v>1</v>
      </c>
      <c r="AL115" s="58">
        <v>240</v>
      </c>
      <c r="AN115" s="15"/>
      <c r="AP115" s="41">
        <f t="shared" si="33"/>
        <v>240</v>
      </c>
    </row>
    <row r="116" spans="1:42" s="23" customFormat="1" ht="14.85" customHeight="1" x14ac:dyDescent="0.35">
      <c r="A116" s="82"/>
      <c r="B116" s="173" t="s">
        <v>4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5"/>
      <c r="O116" s="75"/>
      <c r="P116" s="36" t="s">
        <v>92</v>
      </c>
      <c r="Q116" s="3"/>
      <c r="R116" s="3"/>
      <c r="S116" s="3"/>
      <c r="T116" s="3"/>
      <c r="U116" s="83"/>
      <c r="V116" s="27"/>
      <c r="W116" s="88">
        <v>60</v>
      </c>
      <c r="X116" s="21">
        <f t="shared" si="46"/>
        <v>1</v>
      </c>
      <c r="Y116" s="21">
        <f t="shared" si="46"/>
        <v>0</v>
      </c>
      <c r="Z116" s="21">
        <f t="shared" si="46"/>
        <v>0</v>
      </c>
      <c r="AA116" s="21">
        <f t="shared" si="46"/>
        <v>0</v>
      </c>
      <c r="AB116" s="21">
        <f t="shared" si="46"/>
        <v>0</v>
      </c>
      <c r="AC116" s="22"/>
      <c r="AD116" s="57">
        <f t="shared" si="47"/>
        <v>240</v>
      </c>
      <c r="AE116" s="57">
        <f t="shared" si="48"/>
        <v>0</v>
      </c>
      <c r="AF116" s="57">
        <f t="shared" si="49"/>
        <v>0</v>
      </c>
      <c r="AG116" s="57">
        <f t="shared" si="50"/>
        <v>0</v>
      </c>
      <c r="AH116" s="57">
        <v>0</v>
      </c>
      <c r="AI116" s="8">
        <f t="shared" si="52"/>
        <v>85</v>
      </c>
      <c r="AJ116" s="41"/>
      <c r="AK116" s="58">
        <f t="shared" si="51"/>
        <v>1</v>
      </c>
      <c r="AL116" s="58">
        <v>240</v>
      </c>
      <c r="AN116" s="15"/>
      <c r="AP116" s="41">
        <f t="shared" si="33"/>
        <v>240</v>
      </c>
    </row>
    <row r="117" spans="1:42" ht="14.1" customHeight="1" x14ac:dyDescent="0.35">
      <c r="A117" s="82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28"/>
      <c r="P117" s="29"/>
      <c r="Q117" s="14"/>
      <c r="R117" s="14"/>
      <c r="S117" s="14"/>
      <c r="T117" s="14"/>
      <c r="U117" s="84"/>
      <c r="V117" s="26"/>
      <c r="AC117" s="22"/>
      <c r="AH117" s="9"/>
      <c r="AJ117" s="42">
        <f>SUM(AD110:AH116)</f>
        <v>1680</v>
      </c>
      <c r="AM117" s="9">
        <f>SUM(AL110:AL116)</f>
        <v>1680</v>
      </c>
      <c r="AP117" s="23"/>
    </row>
    <row r="118" spans="1:42" ht="20.25" x14ac:dyDescent="0.35">
      <c r="A118" s="82"/>
      <c r="B118" s="170" t="s">
        <v>55</v>
      </c>
      <c r="C118" s="170"/>
      <c r="D118" s="170"/>
      <c r="E118" s="170"/>
      <c r="F118" s="170"/>
      <c r="G118" s="170"/>
      <c r="H118" s="170"/>
      <c r="I118" s="170"/>
      <c r="J118" s="14"/>
      <c r="K118" s="14"/>
      <c r="L118" s="14"/>
      <c r="M118" s="155" t="s">
        <v>26</v>
      </c>
      <c r="N118" s="156"/>
      <c r="O118" s="157"/>
      <c r="P118" s="146" t="s">
        <v>36</v>
      </c>
      <c r="Q118" s="146"/>
      <c r="R118" s="146"/>
      <c r="S118" s="146"/>
      <c r="T118" s="146"/>
      <c r="U118" s="84"/>
      <c r="V118" s="26"/>
      <c r="AH118" s="9"/>
      <c r="AJ118" s="40"/>
      <c r="AP118" s="23"/>
    </row>
    <row r="119" spans="1:42" s="23" customFormat="1" ht="14.85" customHeight="1" x14ac:dyDescent="0.35">
      <c r="A119" s="8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58"/>
      <c r="N119" s="159"/>
      <c r="O119" s="160"/>
      <c r="P119" s="17" t="s">
        <v>31</v>
      </c>
      <c r="Q119" s="18" t="s">
        <v>32</v>
      </c>
      <c r="R119" s="18" t="s">
        <v>33</v>
      </c>
      <c r="S119" s="18" t="s">
        <v>34</v>
      </c>
      <c r="T119" s="18"/>
      <c r="U119" s="83"/>
      <c r="V119" s="27"/>
      <c r="W119" s="95"/>
      <c r="X119" s="95"/>
      <c r="Y119" s="95"/>
      <c r="Z119" s="95"/>
      <c r="AA119" s="95"/>
      <c r="AB119" s="95"/>
      <c r="AC119" s="22"/>
      <c r="AD119" s="95"/>
      <c r="AE119" s="95"/>
      <c r="AF119" s="95"/>
      <c r="AG119" s="95"/>
      <c r="AH119" s="95"/>
      <c r="AI119" s="8"/>
      <c r="AJ119" s="41"/>
      <c r="AK119" s="24"/>
      <c r="AL119" s="24"/>
      <c r="AN119" s="15"/>
    </row>
    <row r="120" spans="1:42" s="23" customFormat="1" ht="15" x14ac:dyDescent="0.35">
      <c r="A120" s="82"/>
      <c r="B120" s="152" t="s">
        <v>118</v>
      </c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4"/>
      <c r="O120" s="75"/>
      <c r="P120" s="36" t="s">
        <v>92</v>
      </c>
      <c r="Q120" s="3"/>
      <c r="R120" s="3"/>
      <c r="S120" s="3"/>
      <c r="T120" s="3"/>
      <c r="U120" s="83"/>
      <c r="V120" s="27"/>
      <c r="W120" s="88">
        <v>60</v>
      </c>
      <c r="X120" s="21">
        <f t="shared" ref="X120:AB124" si="53">IF(P120="x",1,0)</f>
        <v>1</v>
      </c>
      <c r="Y120" s="21">
        <f t="shared" si="53"/>
        <v>0</v>
      </c>
      <c r="Z120" s="21">
        <f t="shared" si="53"/>
        <v>0</v>
      </c>
      <c r="AA120" s="21">
        <f t="shared" si="53"/>
        <v>0</v>
      </c>
      <c r="AB120" s="21">
        <f t="shared" si="53"/>
        <v>0</v>
      </c>
      <c r="AC120" s="22"/>
      <c r="AD120" s="57">
        <f>4*(W120*X120)</f>
        <v>240</v>
      </c>
      <c r="AE120" s="57">
        <f>3*(W120*Y120)</f>
        <v>0</v>
      </c>
      <c r="AF120" s="57">
        <f>2*(W120*Z120)</f>
        <v>0</v>
      </c>
      <c r="AG120" s="57">
        <f>+W120*AA120</f>
        <v>0</v>
      </c>
      <c r="AH120" s="57">
        <v>0</v>
      </c>
      <c r="AI120" s="8">
        <f>1+AI116</f>
        <v>86</v>
      </c>
      <c r="AJ120" s="41"/>
      <c r="AK120" s="58">
        <f>IF(O120=0,1,0)</f>
        <v>1</v>
      </c>
      <c r="AL120" s="58">
        <v>240</v>
      </c>
      <c r="AN120" s="15"/>
      <c r="AP120" s="41">
        <f t="shared" si="33"/>
        <v>240</v>
      </c>
    </row>
    <row r="121" spans="1:42" s="23" customFormat="1" ht="14.85" customHeight="1" x14ac:dyDescent="0.35">
      <c r="A121" s="82"/>
      <c r="B121" s="173" t="s">
        <v>200</v>
      </c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5"/>
      <c r="O121" s="75"/>
      <c r="P121" s="36" t="s">
        <v>92</v>
      </c>
      <c r="Q121" s="3"/>
      <c r="R121" s="3"/>
      <c r="S121" s="3"/>
      <c r="T121" s="3"/>
      <c r="U121" s="83"/>
      <c r="V121" s="27"/>
      <c r="W121" s="88">
        <v>30</v>
      </c>
      <c r="X121" s="21">
        <f t="shared" si="53"/>
        <v>1</v>
      </c>
      <c r="Y121" s="21">
        <f t="shared" si="53"/>
        <v>0</v>
      </c>
      <c r="Z121" s="21">
        <f t="shared" si="53"/>
        <v>0</v>
      </c>
      <c r="AA121" s="21">
        <f t="shared" si="53"/>
        <v>0</v>
      </c>
      <c r="AB121" s="21">
        <f t="shared" si="53"/>
        <v>0</v>
      </c>
      <c r="AC121" s="22"/>
      <c r="AD121" s="57">
        <f>4*(W121*X121)</f>
        <v>120</v>
      </c>
      <c r="AE121" s="57">
        <f>3*(W121*Y121)</f>
        <v>0</v>
      </c>
      <c r="AF121" s="57">
        <f>2*(W121*Z121)</f>
        <v>0</v>
      </c>
      <c r="AG121" s="57">
        <f>+W121*AA121</f>
        <v>0</v>
      </c>
      <c r="AH121" s="57">
        <v>0</v>
      </c>
      <c r="AI121" s="8">
        <f>1+AI120</f>
        <v>87</v>
      </c>
      <c r="AJ121" s="41"/>
      <c r="AK121" s="58">
        <f>IF(O121=0,1,0)</f>
        <v>1</v>
      </c>
      <c r="AL121" s="58">
        <v>120</v>
      </c>
      <c r="AN121" s="15"/>
      <c r="AP121" s="41">
        <f t="shared" si="33"/>
        <v>120</v>
      </c>
    </row>
    <row r="122" spans="1:42" s="23" customFormat="1" ht="14.85" customHeight="1" x14ac:dyDescent="0.35">
      <c r="A122" s="82"/>
      <c r="B122" s="173" t="s">
        <v>56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5"/>
      <c r="O122" s="75"/>
      <c r="P122" s="36" t="s">
        <v>92</v>
      </c>
      <c r="Q122" s="3"/>
      <c r="R122" s="3"/>
      <c r="S122" s="3"/>
      <c r="T122" s="3"/>
      <c r="U122" s="82"/>
      <c r="V122" s="19"/>
      <c r="W122" s="88">
        <v>30</v>
      </c>
      <c r="X122" s="21">
        <f t="shared" si="53"/>
        <v>1</v>
      </c>
      <c r="Y122" s="21">
        <f t="shared" si="53"/>
        <v>0</v>
      </c>
      <c r="Z122" s="21">
        <f t="shared" si="53"/>
        <v>0</v>
      </c>
      <c r="AA122" s="21">
        <f t="shared" si="53"/>
        <v>0</v>
      </c>
      <c r="AB122" s="21">
        <f t="shared" si="53"/>
        <v>0</v>
      </c>
      <c r="AC122" s="22"/>
      <c r="AD122" s="57">
        <f>4*(W122*X122)</f>
        <v>120</v>
      </c>
      <c r="AE122" s="57">
        <f>3*(W122*Y122)</f>
        <v>0</v>
      </c>
      <c r="AF122" s="57">
        <f>2*(W122*Z122)</f>
        <v>0</v>
      </c>
      <c r="AG122" s="57">
        <f>+W122*AA122</f>
        <v>0</v>
      </c>
      <c r="AH122" s="57">
        <v>0</v>
      </c>
      <c r="AI122" s="8">
        <f t="shared" ref="AI122:AI124" si="54">1+AI121</f>
        <v>88</v>
      </c>
      <c r="AJ122" s="41"/>
      <c r="AK122" s="58">
        <f>IF(O122=0,1,0)</f>
        <v>1</v>
      </c>
      <c r="AL122" s="58">
        <v>120</v>
      </c>
      <c r="AN122" s="15"/>
      <c r="AP122" s="41">
        <f t="shared" si="33"/>
        <v>120</v>
      </c>
    </row>
    <row r="123" spans="1:42" s="23" customFormat="1" ht="14.85" customHeight="1" x14ac:dyDescent="0.35">
      <c r="A123" s="82"/>
      <c r="B123" s="173" t="s">
        <v>40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5"/>
      <c r="O123" s="75"/>
      <c r="P123" s="36" t="s">
        <v>92</v>
      </c>
      <c r="Q123" s="3"/>
      <c r="R123" s="3"/>
      <c r="S123" s="3"/>
      <c r="T123" s="3"/>
      <c r="U123" s="83"/>
      <c r="V123" s="27"/>
      <c r="W123" s="88">
        <v>30</v>
      </c>
      <c r="X123" s="21">
        <f t="shared" si="53"/>
        <v>1</v>
      </c>
      <c r="Y123" s="21">
        <f t="shared" si="53"/>
        <v>0</v>
      </c>
      <c r="Z123" s="21">
        <f t="shared" si="53"/>
        <v>0</v>
      </c>
      <c r="AA123" s="21">
        <f t="shared" si="53"/>
        <v>0</v>
      </c>
      <c r="AB123" s="21">
        <f t="shared" si="53"/>
        <v>0</v>
      </c>
      <c r="AC123" s="22"/>
      <c r="AD123" s="57">
        <f>4*(W123*X123)</f>
        <v>120</v>
      </c>
      <c r="AE123" s="57">
        <f>3*(W123*Y123)</f>
        <v>0</v>
      </c>
      <c r="AF123" s="57">
        <f>2*(W123*Z123)</f>
        <v>0</v>
      </c>
      <c r="AG123" s="57">
        <f>+W123*AA123</f>
        <v>0</v>
      </c>
      <c r="AH123" s="57">
        <v>0</v>
      </c>
      <c r="AI123" s="8">
        <f t="shared" si="54"/>
        <v>89</v>
      </c>
      <c r="AJ123" s="41"/>
      <c r="AK123" s="58">
        <f>IF(O123=0,1,0)</f>
        <v>1</v>
      </c>
      <c r="AL123" s="58">
        <v>120</v>
      </c>
      <c r="AN123" s="15"/>
      <c r="AP123" s="41">
        <f t="shared" si="33"/>
        <v>120</v>
      </c>
    </row>
    <row r="124" spans="1:42" s="23" customFormat="1" ht="14.85" customHeight="1" x14ac:dyDescent="0.35">
      <c r="A124" s="82"/>
      <c r="B124" s="173" t="s">
        <v>39</v>
      </c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5"/>
      <c r="O124" s="75"/>
      <c r="P124" s="36" t="s">
        <v>92</v>
      </c>
      <c r="Q124" s="3"/>
      <c r="R124" s="3"/>
      <c r="S124" s="3"/>
      <c r="T124" s="3"/>
      <c r="U124" s="82"/>
      <c r="V124" s="19"/>
      <c r="W124" s="88">
        <v>30</v>
      </c>
      <c r="X124" s="21">
        <f t="shared" si="53"/>
        <v>1</v>
      </c>
      <c r="Y124" s="21">
        <f t="shared" si="53"/>
        <v>0</v>
      </c>
      <c r="Z124" s="21">
        <f t="shared" si="53"/>
        <v>0</v>
      </c>
      <c r="AA124" s="21">
        <f t="shared" si="53"/>
        <v>0</v>
      </c>
      <c r="AB124" s="21">
        <f t="shared" si="53"/>
        <v>0</v>
      </c>
      <c r="AC124" s="22"/>
      <c r="AD124" s="57">
        <f>4*(W124*X124)</f>
        <v>120</v>
      </c>
      <c r="AE124" s="57">
        <f>3*(W124*Y124)</f>
        <v>0</v>
      </c>
      <c r="AF124" s="57">
        <f>2*(W124*Z124)</f>
        <v>0</v>
      </c>
      <c r="AG124" s="57">
        <f>+W124*AA124</f>
        <v>0</v>
      </c>
      <c r="AH124" s="57">
        <v>0</v>
      </c>
      <c r="AI124" s="8">
        <f t="shared" si="54"/>
        <v>90</v>
      </c>
      <c r="AJ124" s="41"/>
      <c r="AK124" s="58">
        <f>IF(O124=0,1,0)</f>
        <v>1</v>
      </c>
      <c r="AL124" s="58">
        <v>120</v>
      </c>
      <c r="AN124" s="15"/>
      <c r="AP124" s="41">
        <f t="shared" si="33"/>
        <v>120</v>
      </c>
    </row>
    <row r="125" spans="1:42" ht="14.85" customHeight="1" x14ac:dyDescent="0.35">
      <c r="A125" s="82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8"/>
      <c r="P125" s="29"/>
      <c r="Q125" s="14"/>
      <c r="R125" s="14"/>
      <c r="S125" s="14"/>
      <c r="T125" s="14"/>
      <c r="U125" s="84"/>
      <c r="V125" s="26"/>
      <c r="AC125" s="22"/>
      <c r="AH125" s="9"/>
      <c r="AJ125" s="42">
        <f>SUM(AD120:AH124)</f>
        <v>720</v>
      </c>
      <c r="AM125" s="9">
        <f>SUM(AL120:AL124)</f>
        <v>720</v>
      </c>
      <c r="AP125" s="23"/>
    </row>
    <row r="126" spans="1:42" ht="14.85" customHeight="1" x14ac:dyDescent="0.35">
      <c r="A126" s="82"/>
      <c r="B126" s="170" t="s">
        <v>8</v>
      </c>
      <c r="C126" s="170"/>
      <c r="D126" s="170"/>
      <c r="E126" s="170"/>
      <c r="F126" s="170"/>
      <c r="G126" s="170"/>
      <c r="H126" s="170"/>
      <c r="I126" s="170"/>
      <c r="J126" s="14"/>
      <c r="K126" s="14"/>
      <c r="L126" s="14"/>
      <c r="M126" s="155" t="s">
        <v>26</v>
      </c>
      <c r="N126" s="156"/>
      <c r="O126" s="157"/>
      <c r="P126" s="146" t="s">
        <v>36</v>
      </c>
      <c r="Q126" s="146"/>
      <c r="R126" s="146"/>
      <c r="S126" s="146"/>
      <c r="T126" s="146"/>
      <c r="U126" s="84"/>
      <c r="V126" s="26"/>
      <c r="AC126" s="22"/>
      <c r="AJ126" s="40"/>
      <c r="AP126" s="23"/>
    </row>
    <row r="127" spans="1:42" s="23" customFormat="1" ht="14.85" customHeight="1" x14ac:dyDescent="0.35">
      <c r="A127" s="8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58"/>
      <c r="N127" s="159"/>
      <c r="O127" s="160"/>
      <c r="P127" s="17" t="s">
        <v>31</v>
      </c>
      <c r="Q127" s="18" t="s">
        <v>32</v>
      </c>
      <c r="R127" s="18" t="s">
        <v>33</v>
      </c>
      <c r="S127" s="18" t="s">
        <v>34</v>
      </c>
      <c r="T127" s="18" t="s">
        <v>35</v>
      </c>
      <c r="U127" s="83"/>
      <c r="V127" s="27"/>
      <c r="W127" s="95"/>
      <c r="X127" s="95"/>
      <c r="Y127" s="95"/>
      <c r="Z127" s="95"/>
      <c r="AA127" s="95"/>
      <c r="AB127" s="95"/>
      <c r="AC127" s="22"/>
      <c r="AD127" s="95"/>
      <c r="AE127" s="95"/>
      <c r="AF127" s="95"/>
      <c r="AG127" s="95"/>
      <c r="AH127" s="95"/>
      <c r="AI127" s="8"/>
      <c r="AJ127" s="41"/>
      <c r="AK127" s="24"/>
      <c r="AL127" s="24"/>
      <c r="AN127" s="15"/>
    </row>
    <row r="128" spans="1:42" s="23" customFormat="1" ht="14.85" customHeight="1" x14ac:dyDescent="0.35">
      <c r="A128" s="82"/>
      <c r="B128" s="173" t="s">
        <v>61</v>
      </c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5"/>
      <c r="O128" s="64"/>
      <c r="P128" s="36" t="s">
        <v>92</v>
      </c>
      <c r="Q128" s="73" t="s">
        <v>57</v>
      </c>
      <c r="R128" s="62"/>
      <c r="S128" s="36"/>
      <c r="T128" s="73" t="s">
        <v>58</v>
      </c>
      <c r="U128" s="82"/>
      <c r="V128" s="19"/>
      <c r="W128" s="87">
        <v>40</v>
      </c>
      <c r="X128" s="21">
        <f>IF(P128="x",1,0)</f>
        <v>1</v>
      </c>
      <c r="Y128" s="21">
        <f t="shared" ref="Y128:Y132" si="55">IF(Q128="x",1,0)</f>
        <v>0</v>
      </c>
      <c r="Z128" s="21">
        <f>IF(R128="x",1,0)</f>
        <v>0</v>
      </c>
      <c r="AA128" s="21">
        <f t="shared" ref="AA128:AB132" si="56">IF(S128="x",1,0)</f>
        <v>0</v>
      </c>
      <c r="AB128" s="21">
        <f t="shared" si="56"/>
        <v>0</v>
      </c>
      <c r="AC128" s="22"/>
      <c r="AD128" s="57">
        <f>4*(W128*X128)</f>
        <v>160</v>
      </c>
      <c r="AE128" s="57">
        <f>3*(W128*Y128)</f>
        <v>0</v>
      </c>
      <c r="AF128" s="57">
        <f>2*(W128*Z128)</f>
        <v>0</v>
      </c>
      <c r="AG128" s="57">
        <v>0</v>
      </c>
      <c r="AH128" s="57">
        <v>0</v>
      </c>
      <c r="AI128" s="8">
        <f>1+AI124</f>
        <v>91</v>
      </c>
      <c r="AJ128" s="41"/>
      <c r="AK128" s="58">
        <f>IF(O128=0,1,0)</f>
        <v>1</v>
      </c>
      <c r="AL128" s="58">
        <v>160</v>
      </c>
      <c r="AN128" s="15"/>
      <c r="AP128" s="41">
        <f t="shared" si="33"/>
        <v>160</v>
      </c>
    </row>
    <row r="129" spans="1:42" s="23" customFormat="1" ht="14.85" customHeight="1" x14ac:dyDescent="0.35">
      <c r="A129" s="82"/>
      <c r="B129" s="173" t="s">
        <v>201</v>
      </c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5"/>
      <c r="O129" s="64"/>
      <c r="P129" s="36" t="s">
        <v>92</v>
      </c>
      <c r="Q129" s="73" t="s">
        <v>57</v>
      </c>
      <c r="R129" s="62"/>
      <c r="S129" s="36"/>
      <c r="T129" s="73" t="s">
        <v>58</v>
      </c>
      <c r="U129" s="82"/>
      <c r="V129" s="19"/>
      <c r="W129" s="87">
        <v>40</v>
      </c>
      <c r="X129" s="21">
        <f>IF(P129="x",1,0)</f>
        <v>1</v>
      </c>
      <c r="Y129" s="21">
        <f t="shared" si="55"/>
        <v>0</v>
      </c>
      <c r="Z129" s="21">
        <f>IF(R129="x",1,0)</f>
        <v>0</v>
      </c>
      <c r="AA129" s="21">
        <f t="shared" si="56"/>
        <v>0</v>
      </c>
      <c r="AB129" s="21">
        <f t="shared" si="56"/>
        <v>0</v>
      </c>
      <c r="AC129" s="22"/>
      <c r="AD129" s="57">
        <f>4*(W129*X129)</f>
        <v>160</v>
      </c>
      <c r="AE129" s="57">
        <f>3*(W129*Y129)</f>
        <v>0</v>
      </c>
      <c r="AF129" s="57">
        <f>2*(W129*Z129)</f>
        <v>0</v>
      </c>
      <c r="AG129" s="57">
        <v>0</v>
      </c>
      <c r="AH129" s="57">
        <v>0</v>
      </c>
      <c r="AI129" s="8">
        <f>1+AI128</f>
        <v>92</v>
      </c>
      <c r="AJ129" s="41"/>
      <c r="AK129" s="58">
        <f>IF(O129=0,1,0)</f>
        <v>1</v>
      </c>
      <c r="AL129" s="58">
        <v>160</v>
      </c>
      <c r="AN129" s="15"/>
      <c r="AP129" s="41">
        <f t="shared" si="33"/>
        <v>160</v>
      </c>
    </row>
    <row r="130" spans="1:42" s="23" customFormat="1" ht="14.85" customHeight="1" x14ac:dyDescent="0.35">
      <c r="A130" s="82"/>
      <c r="B130" s="173" t="s">
        <v>10</v>
      </c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5"/>
      <c r="O130" s="64"/>
      <c r="P130" s="36" t="s">
        <v>92</v>
      </c>
      <c r="Q130" s="3"/>
      <c r="R130" s="3"/>
      <c r="S130" s="3"/>
      <c r="T130" s="3"/>
      <c r="U130" s="82"/>
      <c r="V130" s="19"/>
      <c r="W130" s="87">
        <v>60</v>
      </c>
      <c r="X130" s="21">
        <f>IF(P130="x",1,0)</f>
        <v>1</v>
      </c>
      <c r="Y130" s="21">
        <f t="shared" si="55"/>
        <v>0</v>
      </c>
      <c r="Z130" s="21">
        <f>IF(R130="x",1,0)</f>
        <v>0</v>
      </c>
      <c r="AA130" s="21">
        <f t="shared" si="56"/>
        <v>0</v>
      </c>
      <c r="AB130" s="21">
        <f t="shared" si="56"/>
        <v>0</v>
      </c>
      <c r="AC130" s="22"/>
      <c r="AD130" s="57">
        <f>4*(W130*X130)</f>
        <v>240</v>
      </c>
      <c r="AE130" s="57">
        <f>3*(W130*Y130)</f>
        <v>0</v>
      </c>
      <c r="AF130" s="57">
        <f>2*(W130*Z130)</f>
        <v>0</v>
      </c>
      <c r="AG130" s="57">
        <v>0</v>
      </c>
      <c r="AH130" s="57">
        <v>0</v>
      </c>
      <c r="AI130" s="8">
        <f t="shared" ref="AI130:AI132" si="57">1+AI129</f>
        <v>93</v>
      </c>
      <c r="AJ130" s="41"/>
      <c r="AK130" s="58">
        <f>IF(O130=0,1,0)</f>
        <v>1</v>
      </c>
      <c r="AL130" s="58">
        <v>240</v>
      </c>
      <c r="AN130" s="15"/>
      <c r="AP130" s="41">
        <f t="shared" si="33"/>
        <v>240</v>
      </c>
    </row>
    <row r="131" spans="1:42" s="23" customFormat="1" ht="14.85" customHeight="1" x14ac:dyDescent="0.35">
      <c r="A131" s="82"/>
      <c r="B131" s="173" t="s">
        <v>62</v>
      </c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5"/>
      <c r="O131" s="64"/>
      <c r="P131" s="36" t="s">
        <v>92</v>
      </c>
      <c r="Q131" s="3"/>
      <c r="R131" s="3"/>
      <c r="S131" s="3"/>
      <c r="T131" s="3"/>
      <c r="U131" s="82"/>
      <c r="V131" s="19"/>
      <c r="W131" s="87">
        <v>50</v>
      </c>
      <c r="X131" s="21">
        <f>IF(P131="x",1,0)</f>
        <v>1</v>
      </c>
      <c r="Y131" s="21">
        <f t="shared" si="55"/>
        <v>0</v>
      </c>
      <c r="Z131" s="21">
        <f>IF(R131="x",1,0)</f>
        <v>0</v>
      </c>
      <c r="AA131" s="21">
        <f t="shared" si="56"/>
        <v>0</v>
      </c>
      <c r="AB131" s="21">
        <f t="shared" si="56"/>
        <v>0</v>
      </c>
      <c r="AC131" s="22"/>
      <c r="AD131" s="57">
        <f>4*(W131*X131)</f>
        <v>200</v>
      </c>
      <c r="AE131" s="57">
        <f>3*(W131*Y131)</f>
        <v>0</v>
      </c>
      <c r="AF131" s="57">
        <f>2*(W131*Z131)</f>
        <v>0</v>
      </c>
      <c r="AG131" s="57">
        <f>+W131*AA131</f>
        <v>0</v>
      </c>
      <c r="AH131" s="57">
        <v>0</v>
      </c>
      <c r="AI131" s="8">
        <f t="shared" si="57"/>
        <v>94</v>
      </c>
      <c r="AJ131" s="41"/>
      <c r="AK131" s="58">
        <f>IF(O131=0,1,0)</f>
        <v>1</v>
      </c>
      <c r="AL131" s="58">
        <v>200</v>
      </c>
      <c r="AN131" s="15"/>
      <c r="AP131" s="41">
        <f t="shared" si="33"/>
        <v>200</v>
      </c>
    </row>
    <row r="132" spans="1:42" s="23" customFormat="1" ht="14.85" customHeight="1" x14ac:dyDescent="0.35">
      <c r="A132" s="82"/>
      <c r="B132" s="173" t="s">
        <v>7</v>
      </c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5"/>
      <c r="O132" s="64"/>
      <c r="P132" s="36" t="s">
        <v>92</v>
      </c>
      <c r="Q132" s="3"/>
      <c r="R132" s="3"/>
      <c r="S132" s="3"/>
      <c r="T132" s="3"/>
      <c r="U132" s="82"/>
      <c r="V132" s="19"/>
      <c r="W132" s="87">
        <v>30</v>
      </c>
      <c r="X132" s="21">
        <f>IF(P132="x",1,0)</f>
        <v>1</v>
      </c>
      <c r="Y132" s="21">
        <f t="shared" si="55"/>
        <v>0</v>
      </c>
      <c r="Z132" s="21">
        <f>IF(R132="x",1,0)</f>
        <v>0</v>
      </c>
      <c r="AA132" s="21">
        <f t="shared" si="56"/>
        <v>0</v>
      </c>
      <c r="AB132" s="21">
        <f t="shared" si="56"/>
        <v>0</v>
      </c>
      <c r="AC132" s="22"/>
      <c r="AD132" s="57">
        <f>4*(W132*X132)</f>
        <v>120</v>
      </c>
      <c r="AE132" s="57">
        <f>3*(W132*Y132)</f>
        <v>0</v>
      </c>
      <c r="AF132" s="57">
        <f>2*(W132*Z132)</f>
        <v>0</v>
      </c>
      <c r="AG132" s="57">
        <f>+W132*AA132</f>
        <v>0</v>
      </c>
      <c r="AH132" s="57">
        <v>0</v>
      </c>
      <c r="AI132" s="8">
        <f t="shared" si="57"/>
        <v>95</v>
      </c>
      <c r="AJ132" s="41"/>
      <c r="AK132" s="58">
        <f>IF(O132=0,1,0)</f>
        <v>1</v>
      </c>
      <c r="AL132" s="58">
        <v>120</v>
      </c>
      <c r="AN132" s="15"/>
      <c r="AP132" s="41">
        <f t="shared" si="33"/>
        <v>120</v>
      </c>
    </row>
    <row r="133" spans="1:42" ht="14.85" hidden="1" customHeight="1" x14ac:dyDescent="0.35">
      <c r="A133" s="82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28"/>
      <c r="P133" s="29"/>
      <c r="Q133" s="14"/>
      <c r="R133" s="14"/>
      <c r="S133" s="14"/>
      <c r="T133" s="14"/>
      <c r="U133" s="84"/>
      <c r="V133" s="26"/>
      <c r="AC133" s="22"/>
      <c r="AH133" s="9"/>
      <c r="AJ133" s="42">
        <f>SUM(AD128:AH132)</f>
        <v>880</v>
      </c>
      <c r="AM133" s="9">
        <f>SUM(AL128:AL132)</f>
        <v>880</v>
      </c>
      <c r="AP133" s="23"/>
    </row>
    <row r="134" spans="1:42" ht="14.85" hidden="1" customHeight="1" x14ac:dyDescent="0.35">
      <c r="A134" s="82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28"/>
      <c r="P134" s="30"/>
      <c r="Q134" s="31"/>
      <c r="R134" s="31"/>
      <c r="S134" s="31"/>
      <c r="T134" s="31"/>
      <c r="U134" s="81"/>
      <c r="W134" s="93"/>
      <c r="X134" s="93"/>
      <c r="Y134" s="93"/>
      <c r="Z134" s="93"/>
      <c r="AA134" s="93"/>
      <c r="AB134" s="93"/>
      <c r="AC134" s="22"/>
      <c r="AD134" s="93"/>
      <c r="AE134" s="93"/>
      <c r="AF134" s="93"/>
      <c r="AG134" s="93"/>
      <c r="AH134" s="9"/>
      <c r="AJ134" s="43"/>
    </row>
    <row r="135" spans="1:42" ht="14.85" hidden="1" customHeight="1" x14ac:dyDescent="0.35">
      <c r="A135" s="82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32"/>
      <c r="Q135" s="25"/>
      <c r="T135" s="25"/>
      <c r="U135" s="84"/>
      <c r="V135" s="26"/>
      <c r="W135" s="93"/>
      <c r="X135" s="9"/>
      <c r="Y135" s="93"/>
      <c r="Z135" s="93"/>
      <c r="AA135" s="93"/>
      <c r="AB135" s="93"/>
      <c r="AC135" s="22"/>
      <c r="AD135" s="93"/>
      <c r="AE135" s="93"/>
      <c r="AF135" s="93"/>
      <c r="AG135" s="93"/>
      <c r="AH135" s="9"/>
      <c r="AJ135" s="40"/>
      <c r="AK135" s="33">
        <f>SUM(AK12:AK133)</f>
        <v>94</v>
      </c>
      <c r="AL135" s="35"/>
    </row>
    <row r="136" spans="1:42" ht="20.65" hidden="1" x14ac:dyDescent="0.35">
      <c r="A136" s="82"/>
      <c r="B136" s="200" t="s">
        <v>138</v>
      </c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2"/>
      <c r="S136" s="198">
        <f>SUMIF(AK12:AK132,"=1",(AP12:AP132))*100/SUMIF(AK12:AK132,"=1",(AL12:AL132))</f>
        <v>100</v>
      </c>
      <c r="T136" s="199"/>
      <c r="U136" s="81"/>
      <c r="W136" s="34"/>
      <c r="X136" s="93"/>
      <c r="Y136" s="93"/>
      <c r="AC136" s="22"/>
      <c r="AH136" s="9"/>
      <c r="AJ136" s="42">
        <f>SUM(AJ24:AJ133)</f>
        <v>10672</v>
      </c>
      <c r="AL136" s="95">
        <f>SUMIF(AK12:AK132,"=1",AL12:AL132)</f>
        <v>10672</v>
      </c>
      <c r="AM136" s="9">
        <f>SUM(AM12:AM133)</f>
        <v>10672</v>
      </c>
    </row>
    <row r="137" spans="1:42" ht="14.85" customHeight="1" x14ac:dyDescent="0.35">
      <c r="A137" s="81"/>
      <c r="U137" s="81"/>
      <c r="X137" s="93"/>
      <c r="Y137" s="39"/>
      <c r="AA137" s="203"/>
      <c r="AB137" s="203"/>
      <c r="AC137" s="22"/>
      <c r="AF137" s="9"/>
      <c r="AH137" s="9"/>
      <c r="AJ137" s="40"/>
    </row>
    <row r="138" spans="1:42" ht="14.85" customHeight="1" x14ac:dyDescent="0.3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5"/>
      <c r="P138" s="86"/>
      <c r="Q138" s="81"/>
      <c r="R138" s="81"/>
      <c r="S138" s="81"/>
      <c r="T138" s="81"/>
      <c r="U138" s="81"/>
      <c r="X138" s="93"/>
      <c r="Y138" s="93"/>
      <c r="AC138" s="22"/>
      <c r="AJ138" s="40"/>
    </row>
    <row r="139" spans="1:42" ht="14.85" hidden="1" customHeight="1" x14ac:dyDescent="0.35">
      <c r="AA139" s="197"/>
      <c r="AB139" s="197"/>
    </row>
    <row r="140" spans="1:42" ht="14.85" hidden="1" customHeight="1" x14ac:dyDescent="0.35">
      <c r="AA140" s="197"/>
      <c r="AB140" s="197"/>
    </row>
    <row r="141" spans="1:42" ht="14.85" hidden="1" customHeight="1" x14ac:dyDescent="0.35">
      <c r="AA141" s="197"/>
      <c r="AB141" s="197"/>
    </row>
    <row r="142" spans="1:42" ht="14.85" hidden="1" customHeight="1" x14ac:dyDescent="0.35"/>
    <row r="143" spans="1:42" ht="14.85" hidden="1" customHeight="1" x14ac:dyDescent="0.35">
      <c r="AA143" s="197"/>
      <c r="AB143" s="197"/>
    </row>
    <row r="144" spans="1:42" ht="14.85" hidden="1" customHeight="1" x14ac:dyDescent="0.35"/>
    <row r="145" spans="1:40" ht="14.85" hidden="1" customHeight="1" x14ac:dyDescent="0.35">
      <c r="AA145" s="197"/>
      <c r="AB145" s="197"/>
    </row>
    <row r="146" spans="1:40" ht="14.85" hidden="1" customHeight="1" x14ac:dyDescent="0.35">
      <c r="E146" s="74"/>
    </row>
    <row r="147" spans="1:40" ht="14.85" hidden="1" customHeight="1" x14ac:dyDescent="0.35">
      <c r="A147" s="9"/>
      <c r="O147" s="9"/>
      <c r="P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K147" s="9"/>
      <c r="AL147" s="9"/>
      <c r="AN147" s="9"/>
    </row>
    <row r="148" spans="1:40" ht="14.85" hidden="1" customHeight="1" x14ac:dyDescent="0.35">
      <c r="A148" s="9"/>
      <c r="O148" s="9"/>
      <c r="P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K148" s="9"/>
      <c r="AL148" s="9"/>
      <c r="AN148" s="9"/>
    </row>
    <row r="149" spans="1:40" ht="14.85" hidden="1" customHeight="1" x14ac:dyDescent="0.35">
      <c r="A149" s="9"/>
      <c r="O149" s="9"/>
      <c r="P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K149" s="9"/>
      <c r="AL149" s="9"/>
      <c r="AN149" s="9"/>
    </row>
    <row r="150" spans="1:40" ht="14.85" hidden="1" customHeight="1" x14ac:dyDescent="0.35">
      <c r="A150" s="9"/>
      <c r="O150" s="9"/>
      <c r="P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K150" s="9"/>
      <c r="AL150" s="9"/>
      <c r="AN150" s="9"/>
    </row>
    <row r="151" spans="1:40" ht="14.85" hidden="1" customHeight="1" x14ac:dyDescent="0.35">
      <c r="A151" s="9"/>
      <c r="O151" s="9"/>
      <c r="P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K151" s="9"/>
      <c r="AL151" s="9"/>
      <c r="AN151" s="9"/>
    </row>
    <row r="152" spans="1:40" ht="14.85" hidden="1" customHeight="1" x14ac:dyDescent="0.35">
      <c r="A152" s="9"/>
      <c r="O152" s="9"/>
      <c r="P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K152" s="9"/>
      <c r="AL152" s="9"/>
      <c r="AN152" s="9"/>
    </row>
    <row r="153" spans="1:40" ht="14.85" hidden="1" customHeight="1" x14ac:dyDescent="0.35">
      <c r="A153" s="9"/>
      <c r="O153" s="9"/>
      <c r="P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K153" s="9"/>
      <c r="AL153" s="9"/>
      <c r="AN153" s="9"/>
    </row>
    <row r="154" spans="1:40" ht="14.85" hidden="1" customHeight="1" x14ac:dyDescent="0.35">
      <c r="A154" s="9"/>
      <c r="O154" s="9"/>
      <c r="P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K154" s="9"/>
      <c r="AL154" s="9"/>
      <c r="AN154" s="9"/>
    </row>
    <row r="155" spans="1:40" ht="14.85" hidden="1" customHeight="1" x14ac:dyDescent="0.35">
      <c r="A155" s="9"/>
      <c r="O155" s="9"/>
      <c r="P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K155" s="9"/>
      <c r="AL155" s="9"/>
      <c r="AN155" s="9"/>
    </row>
    <row r="156" spans="1:40" ht="0" hidden="1" customHeight="1" x14ac:dyDescent="0.35"/>
    <row r="157" spans="1:40" ht="0" hidden="1" customHeight="1" x14ac:dyDescent="0.35"/>
    <row r="158" spans="1:40" ht="0" hidden="1" customHeight="1" x14ac:dyDescent="0.35"/>
    <row r="159" spans="1:40" ht="0" hidden="1" customHeight="1" x14ac:dyDescent="0.35"/>
    <row r="160" spans="1:40" ht="0" hidden="1" customHeight="1" x14ac:dyDescent="0.35"/>
    <row r="161" ht="0" hidden="1" customHeight="1" x14ac:dyDescent="0.35"/>
    <row r="162" ht="0" hidden="1" customHeight="1" x14ac:dyDescent="0.35"/>
    <row r="163" ht="0" hidden="1" customHeight="1" x14ac:dyDescent="0.35"/>
    <row r="164" ht="0" hidden="1" customHeight="1" x14ac:dyDescent="0.35"/>
    <row r="165" ht="0" hidden="1" customHeight="1" x14ac:dyDescent="0.35"/>
    <row r="166" ht="0" hidden="1" customHeight="1" x14ac:dyDescent="0.35"/>
    <row r="167" ht="0" hidden="1" customHeight="1" x14ac:dyDescent="0.35"/>
    <row r="168" ht="0" hidden="1" customHeight="1" x14ac:dyDescent="0.35"/>
  </sheetData>
  <sheetProtection sheet="1" objects="1" scenarios="1"/>
  <mergeCells count="161">
    <mergeCell ref="B7:F7"/>
    <mergeCell ref="G7:T7"/>
    <mergeCell ref="C8:E8"/>
    <mergeCell ref="F8:H8"/>
    <mergeCell ref="I8:K8"/>
    <mergeCell ref="L8:O8"/>
    <mergeCell ref="P8:T8"/>
    <mergeCell ref="B1:T1"/>
    <mergeCell ref="B2:T2"/>
    <mergeCell ref="B3:T3"/>
    <mergeCell ref="B5:F5"/>
    <mergeCell ref="G5:T5"/>
    <mergeCell ref="B6:F6"/>
    <mergeCell ref="G6:T6"/>
    <mergeCell ref="B15:N15"/>
    <mergeCell ref="B16:N16"/>
    <mergeCell ref="B17:N17"/>
    <mergeCell ref="B18:N18"/>
    <mergeCell ref="B19:N19"/>
    <mergeCell ref="B20:N20"/>
    <mergeCell ref="B10:I10"/>
    <mergeCell ref="M10:O11"/>
    <mergeCell ref="P10:T10"/>
    <mergeCell ref="B12:N12"/>
    <mergeCell ref="B13:N13"/>
    <mergeCell ref="B14:N14"/>
    <mergeCell ref="P34:T34"/>
    <mergeCell ref="B36:N36"/>
    <mergeCell ref="B27:N27"/>
    <mergeCell ref="B28:N28"/>
    <mergeCell ref="P28:R28"/>
    <mergeCell ref="S28:T28"/>
    <mergeCell ref="B29:N29"/>
    <mergeCell ref="B30:N30"/>
    <mergeCell ref="B21:N21"/>
    <mergeCell ref="B22:N22"/>
    <mergeCell ref="B23:N23"/>
    <mergeCell ref="B25:I25"/>
    <mergeCell ref="M25:O26"/>
    <mergeCell ref="P25:T25"/>
    <mergeCell ref="B37:N37"/>
    <mergeCell ref="B38:N38"/>
    <mergeCell ref="B39:N39"/>
    <mergeCell ref="B40:N40"/>
    <mergeCell ref="B41:N41"/>
    <mergeCell ref="B42:N42"/>
    <mergeCell ref="B31:N31"/>
    <mergeCell ref="B32:N32"/>
    <mergeCell ref="B34:I34"/>
    <mergeCell ref="M34:O35"/>
    <mergeCell ref="B46:N46"/>
    <mergeCell ref="B47:N47"/>
    <mergeCell ref="B49:I49"/>
    <mergeCell ref="M49:O50"/>
    <mergeCell ref="P49:T49"/>
    <mergeCell ref="B51:N51"/>
    <mergeCell ref="B43:N43"/>
    <mergeCell ref="Q43:R44"/>
    <mergeCell ref="S43:T43"/>
    <mergeCell ref="B44:N44"/>
    <mergeCell ref="S44:T44"/>
    <mergeCell ref="B45:N45"/>
    <mergeCell ref="P57:T57"/>
    <mergeCell ref="B59:N59"/>
    <mergeCell ref="B60:N60"/>
    <mergeCell ref="B61:N61"/>
    <mergeCell ref="B62:N62"/>
    <mergeCell ref="B63:N63"/>
    <mergeCell ref="B52:N52"/>
    <mergeCell ref="B53:N53"/>
    <mergeCell ref="B54:N54"/>
    <mergeCell ref="B55:N55"/>
    <mergeCell ref="B57:I57"/>
    <mergeCell ref="M57:O58"/>
    <mergeCell ref="B70:N70"/>
    <mergeCell ref="B71:N71"/>
    <mergeCell ref="B72:N72"/>
    <mergeCell ref="B73:N73"/>
    <mergeCell ref="B74:N74"/>
    <mergeCell ref="B75:N75"/>
    <mergeCell ref="B64:N64"/>
    <mergeCell ref="B65:N65"/>
    <mergeCell ref="B66:N66"/>
    <mergeCell ref="B67:N67"/>
    <mergeCell ref="B68:N68"/>
    <mergeCell ref="B69:N69"/>
    <mergeCell ref="B82:N82"/>
    <mergeCell ref="B83:N83"/>
    <mergeCell ref="B84:N84"/>
    <mergeCell ref="B85:N85"/>
    <mergeCell ref="B86:N86"/>
    <mergeCell ref="B87:N87"/>
    <mergeCell ref="B76:N76"/>
    <mergeCell ref="B77:N77"/>
    <mergeCell ref="B78:N78"/>
    <mergeCell ref="B79:N79"/>
    <mergeCell ref="B80:N80"/>
    <mergeCell ref="B81:N81"/>
    <mergeCell ref="B88:N88"/>
    <mergeCell ref="B89:N89"/>
    <mergeCell ref="B91:K91"/>
    <mergeCell ref="M91:O92"/>
    <mergeCell ref="P91:T91"/>
    <mergeCell ref="B93:N93"/>
    <mergeCell ref="O93:O94"/>
    <mergeCell ref="P93:P94"/>
    <mergeCell ref="Q93:Q94"/>
    <mergeCell ref="R93:R94"/>
    <mergeCell ref="B98:N98"/>
    <mergeCell ref="P98:R98"/>
    <mergeCell ref="S98:T98"/>
    <mergeCell ref="B99:N99"/>
    <mergeCell ref="B100:N100"/>
    <mergeCell ref="B101:N101"/>
    <mergeCell ref="S93:S94"/>
    <mergeCell ref="T93:T94"/>
    <mergeCell ref="B94:N94"/>
    <mergeCell ref="B95:N95"/>
    <mergeCell ref="B96:N96"/>
    <mergeCell ref="B97:N97"/>
    <mergeCell ref="P97:R97"/>
    <mergeCell ref="S97:T97"/>
    <mergeCell ref="P118:T118"/>
    <mergeCell ref="B120:N120"/>
    <mergeCell ref="P108:T108"/>
    <mergeCell ref="B110:N110"/>
    <mergeCell ref="B111:N111"/>
    <mergeCell ref="B112:N112"/>
    <mergeCell ref="B113:N113"/>
    <mergeCell ref="B114:N114"/>
    <mergeCell ref="B102:N102"/>
    <mergeCell ref="B103:N103"/>
    <mergeCell ref="B104:N104"/>
    <mergeCell ref="B105:N105"/>
    <mergeCell ref="B106:N106"/>
    <mergeCell ref="B108:I108"/>
    <mergeCell ref="M108:O109"/>
    <mergeCell ref="B121:N121"/>
    <mergeCell ref="B122:N122"/>
    <mergeCell ref="B123:N123"/>
    <mergeCell ref="B124:N124"/>
    <mergeCell ref="B126:I126"/>
    <mergeCell ref="M126:O127"/>
    <mergeCell ref="B115:N115"/>
    <mergeCell ref="B116:N116"/>
    <mergeCell ref="B118:I118"/>
    <mergeCell ref="M118:O119"/>
    <mergeCell ref="AA143:AB143"/>
    <mergeCell ref="AA145:AB145"/>
    <mergeCell ref="B136:R136"/>
    <mergeCell ref="S136:T136"/>
    <mergeCell ref="AA137:AB137"/>
    <mergeCell ref="AA139:AB139"/>
    <mergeCell ref="AA140:AB140"/>
    <mergeCell ref="AA141:AB141"/>
    <mergeCell ref="P126:T126"/>
    <mergeCell ref="B128:N128"/>
    <mergeCell ref="B129:N129"/>
    <mergeCell ref="B130:N130"/>
    <mergeCell ref="B131:N131"/>
    <mergeCell ref="B132:N132"/>
  </mergeCells>
  <printOptions horizontalCentered="1"/>
  <pageMargins left="0.31496062992125984" right="0.31496062992125984" top="1.5748031496062993" bottom="0.59055118110236227" header="0.19685039370078741" footer="0.19685039370078741"/>
  <pageSetup paperSize="9" scale="93" fitToHeight="3" orientation="portrait"/>
  <headerFooter scaleWithDoc="0" alignWithMargins="0">
    <oddHeader>&amp;L&amp;G</oddHeader>
    <oddFooter>&amp;CPage &amp;P of &amp;N</oddFooter>
  </headerFooter>
  <rowBreaks count="2" manualBreakCount="2">
    <brk id="48" min="1" max="18" man="1"/>
    <brk id="107" min="1" max="19" man="1"/>
  </rowBreaks>
  <legacy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6E69E78-A28E-4E4A-8550-0472C2E8C4CE}">
          <x14:formula1>
            <xm:f>Data!$G$2:$G$3</xm:f>
          </x14:formula1>
          <xm:sqref>P130:T132 P27:T27 P29:T29 P31:T32 S30 P30 P12:T23 P45:T46 P47 S47 P51:T53 P54:P55 S54:S55 P36:T42 P93:T96 P99:P106 S99:S106 P110:T116 P120:T124 P128:P129 S128:S129 P59:T89</xm:sqref>
        </x14:dataValidation>
        <x14:dataValidation type="list" allowBlank="1" showInputMessage="1" showErrorMessage="1" xr:uid="{676EB5AA-93D0-4071-BBC5-CBD7964797F8}">
          <x14:formula1>
            <xm:f>Data!$F$2:$F$21</xm:f>
          </x14:formula1>
          <xm:sqref>G6:T6</xm:sqref>
        </x14:dataValidation>
        <x14:dataValidation type="list" allowBlank="1" showInputMessage="1" showErrorMessage="1" xr:uid="{4FD5BB7C-8851-4C46-88C7-5BD53387AF46}">
          <x14:formula1>
            <xm:f>Data!$A$2:$A$21</xm:f>
          </x14:formula1>
          <xm:sqref>G5:T5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4C85-953C-438E-BD09-56D15A6D0508}">
  <sheetPr codeName="Sheet7">
    <tabColor rgb="FF00B050"/>
    <pageSetUpPr fitToPage="1"/>
  </sheetPr>
  <dimension ref="A1:AP168"/>
  <sheetViews>
    <sheetView topLeftCell="A111" zoomScale="115" zoomScaleNormal="115" zoomScalePageLayoutView="115" workbookViewId="0">
      <selection activeCell="A133" sqref="A133:XFD136"/>
    </sheetView>
  </sheetViews>
  <sheetFormatPr defaultColWidth="0" defaultRowHeight="0" customHeight="1" zeroHeight="1" x14ac:dyDescent="0.35"/>
  <cols>
    <col min="1" max="1" width="9.1328125" style="4" customWidth="1"/>
    <col min="2" max="14" width="4.265625" style="9" customWidth="1"/>
    <col min="15" max="15" width="4.1328125" style="11" customWidth="1"/>
    <col min="16" max="16" width="4.73046875" style="12" customWidth="1"/>
    <col min="17" max="20" width="4.73046875" style="9" customWidth="1"/>
    <col min="21" max="21" width="15.73046875" style="9" customWidth="1"/>
    <col min="22" max="22" width="4.73046875" style="5" hidden="1" customWidth="1"/>
    <col min="23" max="29" width="4.73046875" style="95" hidden="1" customWidth="1"/>
    <col min="30" max="30" width="8.1328125" style="95" hidden="1" customWidth="1"/>
    <col min="31" max="34" width="4.73046875" style="95" hidden="1" customWidth="1"/>
    <col min="35" max="35" width="3.3984375" style="8" hidden="1" customWidth="1"/>
    <col min="36" max="36" width="9.1328125" style="9" hidden="1" customWidth="1"/>
    <col min="37" max="38" width="9.1328125" style="10" hidden="1" customWidth="1"/>
    <col min="39" max="39" width="9.1328125" style="9" hidden="1" customWidth="1"/>
    <col min="40" max="40" width="9.1328125" style="4" hidden="1" customWidth="1"/>
    <col min="41" max="16384" width="9.1328125" style="9" hidden="1"/>
  </cols>
  <sheetData>
    <row r="1" spans="1:42" ht="17.649999999999999" x14ac:dyDescent="0.35">
      <c r="A1" s="81"/>
      <c r="B1" s="162" t="s">
        <v>141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81"/>
      <c r="W1" s="6"/>
      <c r="AJ1" s="40"/>
    </row>
    <row r="2" spans="1:42" ht="27" customHeight="1" x14ac:dyDescent="0.35">
      <c r="A2" s="81"/>
      <c r="B2" s="161" t="s">
        <v>142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81"/>
      <c r="W2" s="6"/>
      <c r="AJ2" s="40"/>
    </row>
    <row r="3" spans="1:42" ht="14.85" customHeight="1" x14ac:dyDescent="0.35">
      <c r="A3" s="81"/>
      <c r="B3" s="163" t="s">
        <v>140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81"/>
      <c r="W3" s="6"/>
      <c r="AJ3" s="40"/>
    </row>
    <row r="4" spans="1:42" ht="14.85" customHeight="1" x14ac:dyDescent="0.35">
      <c r="A4" s="81"/>
      <c r="U4" s="81"/>
      <c r="W4" s="6"/>
      <c r="AJ4" s="40"/>
    </row>
    <row r="5" spans="1:42" ht="14.85" customHeight="1" x14ac:dyDescent="0.35">
      <c r="A5" s="81"/>
      <c r="B5" s="164" t="s">
        <v>30</v>
      </c>
      <c r="C5" s="164"/>
      <c r="D5" s="164"/>
      <c r="E5" s="164"/>
      <c r="F5" s="164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81"/>
      <c r="W5" s="6"/>
      <c r="X5" s="93"/>
      <c r="Y5" s="93"/>
      <c r="AJ5" s="40"/>
    </row>
    <row r="6" spans="1:42" ht="14.85" customHeight="1" x14ac:dyDescent="0.35">
      <c r="A6" s="81"/>
      <c r="B6" s="167" t="s">
        <v>5</v>
      </c>
      <c r="C6" s="164"/>
      <c r="D6" s="164"/>
      <c r="E6" s="164"/>
      <c r="F6" s="164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81"/>
      <c r="W6" s="6"/>
      <c r="X6" s="93"/>
      <c r="Y6" s="93"/>
      <c r="AJ6" s="40"/>
    </row>
    <row r="7" spans="1:42" ht="14.85" customHeight="1" x14ac:dyDescent="0.35">
      <c r="A7" s="81"/>
      <c r="B7" s="164" t="s">
        <v>9</v>
      </c>
      <c r="C7" s="164"/>
      <c r="D7" s="164"/>
      <c r="E7" s="164"/>
      <c r="F7" s="164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81"/>
      <c r="W7" s="6"/>
      <c r="X7" s="93"/>
      <c r="Y7" s="93"/>
      <c r="AJ7" s="40"/>
    </row>
    <row r="8" spans="1:42" ht="15.6" customHeight="1" x14ac:dyDescent="0.35">
      <c r="A8" s="81"/>
      <c r="B8" s="13"/>
      <c r="C8" s="166" t="s">
        <v>51</v>
      </c>
      <c r="D8" s="166"/>
      <c r="E8" s="166"/>
      <c r="F8" s="166" t="s">
        <v>52</v>
      </c>
      <c r="G8" s="166"/>
      <c r="H8" s="166"/>
      <c r="I8" s="166" t="s">
        <v>53</v>
      </c>
      <c r="J8" s="166"/>
      <c r="K8" s="166"/>
      <c r="L8" s="166" t="s">
        <v>54</v>
      </c>
      <c r="M8" s="166"/>
      <c r="N8" s="166"/>
      <c r="O8" s="166"/>
      <c r="P8" s="169" t="s">
        <v>146</v>
      </c>
      <c r="Q8" s="169"/>
      <c r="R8" s="169"/>
      <c r="S8" s="169"/>
      <c r="T8" s="169"/>
      <c r="U8" s="81"/>
      <c r="W8" s="6"/>
      <c r="X8" s="93"/>
      <c r="Y8" s="93"/>
      <c r="AJ8" s="40"/>
    </row>
    <row r="9" spans="1:42" ht="15.6" customHeight="1" x14ac:dyDescent="0.35">
      <c r="A9" s="81"/>
      <c r="B9" s="13"/>
      <c r="P9" s="137"/>
      <c r="Q9" s="137"/>
      <c r="R9" s="137"/>
      <c r="S9" s="137"/>
      <c r="T9" s="137"/>
      <c r="U9" s="81"/>
      <c r="W9" s="6"/>
      <c r="X9" s="93"/>
      <c r="Y9" s="93"/>
      <c r="AJ9" s="40"/>
    </row>
    <row r="10" spans="1:42" ht="20.25" x14ac:dyDescent="0.35">
      <c r="A10" s="81"/>
      <c r="B10" s="170" t="s">
        <v>82</v>
      </c>
      <c r="C10" s="170"/>
      <c r="D10" s="170"/>
      <c r="E10" s="170"/>
      <c r="F10" s="170"/>
      <c r="G10" s="170"/>
      <c r="H10" s="170"/>
      <c r="I10" s="170"/>
      <c r="J10" s="14"/>
      <c r="K10" s="14"/>
      <c r="L10" s="14"/>
      <c r="M10" s="155" t="s">
        <v>26</v>
      </c>
      <c r="N10" s="156"/>
      <c r="O10" s="157"/>
      <c r="P10" s="146" t="s">
        <v>36</v>
      </c>
      <c r="Q10" s="146"/>
      <c r="R10" s="146"/>
      <c r="S10" s="146"/>
      <c r="T10" s="146"/>
      <c r="U10" s="81"/>
      <c r="W10" s="6"/>
      <c r="X10" s="93"/>
      <c r="Y10" s="93"/>
      <c r="AJ10" s="40"/>
    </row>
    <row r="11" spans="1:42" s="23" customFormat="1" ht="14.85" customHeight="1" x14ac:dyDescent="0.35">
      <c r="A11" s="8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8"/>
      <c r="N11" s="159"/>
      <c r="O11" s="160"/>
      <c r="P11" s="17" t="s">
        <v>31</v>
      </c>
      <c r="Q11" s="18" t="s">
        <v>32</v>
      </c>
      <c r="R11" s="18" t="s">
        <v>33</v>
      </c>
      <c r="S11" s="18" t="s">
        <v>34</v>
      </c>
      <c r="T11" s="18" t="s">
        <v>35</v>
      </c>
      <c r="U11" s="82"/>
      <c r="V11" s="19"/>
      <c r="W11" s="20"/>
      <c r="X11" s="21"/>
      <c r="Y11" s="21"/>
      <c r="Z11" s="22"/>
      <c r="AA11" s="22"/>
      <c r="AB11" s="22"/>
      <c r="AC11" s="22"/>
      <c r="AD11" s="22"/>
      <c r="AE11" s="22"/>
      <c r="AF11" s="22"/>
      <c r="AG11" s="22"/>
      <c r="AH11" s="22"/>
      <c r="AI11" s="8"/>
      <c r="AJ11" s="41"/>
      <c r="AK11" s="24"/>
      <c r="AL11" s="24"/>
      <c r="AN11" s="15"/>
    </row>
    <row r="12" spans="1:42" s="23" customFormat="1" ht="14.85" customHeight="1" x14ac:dyDescent="0.35">
      <c r="A12" s="82"/>
      <c r="B12" s="143" t="s">
        <v>67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71"/>
      <c r="O12" s="56"/>
      <c r="P12" s="94"/>
      <c r="Q12" s="1"/>
      <c r="R12" s="1"/>
      <c r="S12" s="1"/>
      <c r="T12" s="94" t="s">
        <v>92</v>
      </c>
      <c r="U12" s="82"/>
      <c r="V12" s="19"/>
      <c r="W12" s="87">
        <v>5</v>
      </c>
      <c r="X12" s="21">
        <f>IF(P12="x",1,0)</f>
        <v>0</v>
      </c>
      <c r="Y12" s="21">
        <f>IF(Q12="x",1,0)</f>
        <v>0</v>
      </c>
      <c r="Z12" s="21">
        <f>IF(R12="x",1,0)</f>
        <v>0</v>
      </c>
      <c r="AA12" s="21">
        <f>IF(S12="x",1,0)</f>
        <v>0</v>
      </c>
      <c r="AB12" s="21">
        <f>IF(T12="x",1,0)</f>
        <v>1</v>
      </c>
      <c r="AC12" s="22"/>
      <c r="AD12" s="57">
        <f t="shared" ref="AD12:AD23" si="0">4*(W12*X12)</f>
        <v>0</v>
      </c>
      <c r="AE12" s="57">
        <f t="shared" ref="AE12:AE23" si="1">3*(W12*Y12)</f>
        <v>0</v>
      </c>
      <c r="AF12" s="57">
        <f t="shared" ref="AF12:AF23" si="2">2*(W12*Z12)</f>
        <v>0</v>
      </c>
      <c r="AG12" s="57">
        <f t="shared" ref="AG12:AG23" si="3">+W12*AA12</f>
        <v>0</v>
      </c>
      <c r="AH12" s="57">
        <v>0</v>
      </c>
      <c r="AI12" s="8">
        <v>1</v>
      </c>
      <c r="AJ12" s="41"/>
      <c r="AK12" s="58">
        <f t="shared" ref="AK12:AK23" si="4">IF(O12=0,1,0)</f>
        <v>1</v>
      </c>
      <c r="AL12" s="58">
        <v>20</v>
      </c>
      <c r="AN12" s="15"/>
      <c r="AP12" s="41">
        <f>MAX(AD12,AE12,AF12,AG12,AH12)</f>
        <v>0</v>
      </c>
    </row>
    <row r="13" spans="1:42" s="23" customFormat="1" ht="14.85" customHeight="1" x14ac:dyDescent="0.35">
      <c r="A13" s="82"/>
      <c r="B13" s="143" t="s">
        <v>44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72"/>
      <c r="O13" s="56"/>
      <c r="P13" s="94"/>
      <c r="Q13" s="1"/>
      <c r="R13" s="2"/>
      <c r="S13" s="1"/>
      <c r="T13" s="94" t="s">
        <v>92</v>
      </c>
      <c r="U13" s="82"/>
      <c r="V13" s="19"/>
      <c r="W13" s="87">
        <v>8</v>
      </c>
      <c r="X13" s="21">
        <f t="shared" ref="X13:X23" si="5">IF(P13="x",1,0)</f>
        <v>0</v>
      </c>
      <c r="Y13" s="21">
        <f t="shared" ref="Y13:AA23" si="6">IF(Q13="x",1,0)</f>
        <v>0</v>
      </c>
      <c r="Z13" s="21">
        <f t="shared" si="6"/>
        <v>0</v>
      </c>
      <c r="AA13" s="21">
        <f t="shared" si="6"/>
        <v>0</v>
      </c>
      <c r="AB13" s="21">
        <f t="shared" ref="AB13:AB23" si="7">IF(T13="x",1,0)</f>
        <v>1</v>
      </c>
      <c r="AC13" s="22"/>
      <c r="AD13" s="57">
        <f t="shared" si="0"/>
        <v>0</v>
      </c>
      <c r="AE13" s="57">
        <f t="shared" si="1"/>
        <v>0</v>
      </c>
      <c r="AF13" s="57">
        <f t="shared" si="2"/>
        <v>0</v>
      </c>
      <c r="AG13" s="57">
        <f t="shared" si="3"/>
        <v>0</v>
      </c>
      <c r="AH13" s="57">
        <v>0</v>
      </c>
      <c r="AI13" s="8">
        <f>1+AI12</f>
        <v>2</v>
      </c>
      <c r="AJ13" s="41"/>
      <c r="AK13" s="58">
        <f t="shared" si="4"/>
        <v>1</v>
      </c>
      <c r="AL13" s="58">
        <v>32</v>
      </c>
      <c r="AN13" s="15"/>
      <c r="AP13" s="41">
        <f t="shared" ref="AP13:AP81" si="8">MAX(AD13,AE13,AF13,AG13,AH13)</f>
        <v>0</v>
      </c>
    </row>
    <row r="14" spans="1:42" s="23" customFormat="1" ht="14.85" customHeight="1" x14ac:dyDescent="0.35">
      <c r="A14" s="82"/>
      <c r="B14" s="143" t="s">
        <v>13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72"/>
      <c r="O14" s="56"/>
      <c r="P14" s="94"/>
      <c r="Q14" s="1"/>
      <c r="R14" s="1"/>
      <c r="S14" s="1"/>
      <c r="T14" s="94" t="s">
        <v>92</v>
      </c>
      <c r="U14" s="83"/>
      <c r="V14" s="27"/>
      <c r="W14" s="87">
        <v>15</v>
      </c>
      <c r="X14" s="21">
        <f t="shared" si="5"/>
        <v>0</v>
      </c>
      <c r="Y14" s="21">
        <f t="shared" si="6"/>
        <v>0</v>
      </c>
      <c r="Z14" s="21">
        <f t="shared" si="6"/>
        <v>0</v>
      </c>
      <c r="AA14" s="21">
        <f t="shared" si="6"/>
        <v>0</v>
      </c>
      <c r="AB14" s="21">
        <f t="shared" si="7"/>
        <v>1</v>
      </c>
      <c r="AC14" s="22"/>
      <c r="AD14" s="57">
        <f t="shared" si="0"/>
        <v>0</v>
      </c>
      <c r="AE14" s="57">
        <f t="shared" si="1"/>
        <v>0</v>
      </c>
      <c r="AF14" s="57">
        <f t="shared" si="2"/>
        <v>0</v>
      </c>
      <c r="AG14" s="57">
        <f t="shared" si="3"/>
        <v>0</v>
      </c>
      <c r="AH14" s="57">
        <v>0</v>
      </c>
      <c r="AI14" s="8">
        <f>1+AI13</f>
        <v>3</v>
      </c>
      <c r="AJ14" s="41"/>
      <c r="AK14" s="58">
        <f t="shared" si="4"/>
        <v>1</v>
      </c>
      <c r="AL14" s="58">
        <v>60</v>
      </c>
      <c r="AN14" s="15"/>
      <c r="AP14" s="41">
        <f t="shared" si="8"/>
        <v>0</v>
      </c>
    </row>
    <row r="15" spans="1:42" s="23" customFormat="1" ht="14.85" customHeight="1" x14ac:dyDescent="0.35">
      <c r="A15" s="82"/>
      <c r="B15" s="143" t="s">
        <v>14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72"/>
      <c r="O15" s="56"/>
      <c r="P15" s="94"/>
      <c r="Q15" s="1"/>
      <c r="R15" s="1"/>
      <c r="S15" s="1"/>
      <c r="T15" s="94" t="s">
        <v>92</v>
      </c>
      <c r="U15" s="83"/>
      <c r="V15" s="27"/>
      <c r="W15" s="87">
        <v>20</v>
      </c>
      <c r="X15" s="21">
        <f t="shared" si="5"/>
        <v>0</v>
      </c>
      <c r="Y15" s="21">
        <f t="shared" si="6"/>
        <v>0</v>
      </c>
      <c r="Z15" s="21">
        <f t="shared" si="6"/>
        <v>0</v>
      </c>
      <c r="AA15" s="21">
        <f t="shared" si="6"/>
        <v>0</v>
      </c>
      <c r="AB15" s="21">
        <f t="shared" si="7"/>
        <v>1</v>
      </c>
      <c r="AC15" s="22"/>
      <c r="AD15" s="57">
        <f t="shared" si="0"/>
        <v>0</v>
      </c>
      <c r="AE15" s="57">
        <f t="shared" si="1"/>
        <v>0</v>
      </c>
      <c r="AF15" s="57">
        <f t="shared" si="2"/>
        <v>0</v>
      </c>
      <c r="AG15" s="57">
        <f t="shared" si="3"/>
        <v>0</v>
      </c>
      <c r="AH15" s="57">
        <v>0</v>
      </c>
      <c r="AI15" s="8">
        <f t="shared" ref="AI15:AI23" si="9">1+AI14</f>
        <v>4</v>
      </c>
      <c r="AJ15" s="41"/>
      <c r="AK15" s="58">
        <f t="shared" si="4"/>
        <v>1</v>
      </c>
      <c r="AL15" s="58">
        <v>80</v>
      </c>
      <c r="AN15" s="15"/>
      <c r="AP15" s="41">
        <f t="shared" si="8"/>
        <v>0</v>
      </c>
    </row>
    <row r="16" spans="1:42" s="23" customFormat="1" ht="14.85" customHeight="1" x14ac:dyDescent="0.35">
      <c r="A16" s="82"/>
      <c r="B16" s="143" t="s">
        <v>15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72"/>
      <c r="O16" s="56"/>
      <c r="P16" s="94"/>
      <c r="Q16" s="1"/>
      <c r="R16" s="1"/>
      <c r="S16" s="1"/>
      <c r="T16" s="94" t="s">
        <v>92</v>
      </c>
      <c r="U16" s="83"/>
      <c r="V16" s="27"/>
      <c r="W16" s="87">
        <v>18</v>
      </c>
      <c r="X16" s="21">
        <f t="shared" si="5"/>
        <v>0</v>
      </c>
      <c r="Y16" s="21">
        <f t="shared" si="6"/>
        <v>0</v>
      </c>
      <c r="Z16" s="21">
        <f t="shared" si="6"/>
        <v>0</v>
      </c>
      <c r="AA16" s="21">
        <f t="shared" si="6"/>
        <v>0</v>
      </c>
      <c r="AB16" s="21">
        <f t="shared" si="7"/>
        <v>1</v>
      </c>
      <c r="AC16" s="22"/>
      <c r="AD16" s="57">
        <f t="shared" si="0"/>
        <v>0</v>
      </c>
      <c r="AE16" s="57">
        <f t="shared" si="1"/>
        <v>0</v>
      </c>
      <c r="AF16" s="57">
        <f t="shared" si="2"/>
        <v>0</v>
      </c>
      <c r="AG16" s="57">
        <f t="shared" si="3"/>
        <v>0</v>
      </c>
      <c r="AH16" s="57">
        <v>0</v>
      </c>
      <c r="AI16" s="8">
        <f t="shared" si="9"/>
        <v>5</v>
      </c>
      <c r="AJ16" s="41"/>
      <c r="AK16" s="58">
        <f t="shared" si="4"/>
        <v>1</v>
      </c>
      <c r="AL16" s="58">
        <v>72</v>
      </c>
      <c r="AN16" s="15"/>
      <c r="AP16" s="41">
        <f t="shared" si="8"/>
        <v>0</v>
      </c>
    </row>
    <row r="17" spans="1:42" s="23" customFormat="1" ht="14.85" customHeight="1" x14ac:dyDescent="0.35">
      <c r="A17" s="82"/>
      <c r="B17" s="143" t="s">
        <v>16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72"/>
      <c r="O17" s="75"/>
      <c r="P17" s="94"/>
      <c r="Q17" s="1"/>
      <c r="R17" s="1"/>
      <c r="S17" s="1"/>
      <c r="T17" s="94" t="s">
        <v>92</v>
      </c>
      <c r="U17" s="83"/>
      <c r="V17" s="27"/>
      <c r="W17" s="87">
        <v>8</v>
      </c>
      <c r="X17" s="21">
        <f t="shared" si="5"/>
        <v>0</v>
      </c>
      <c r="Y17" s="21">
        <f t="shared" si="6"/>
        <v>0</v>
      </c>
      <c r="Z17" s="21">
        <f t="shared" si="6"/>
        <v>0</v>
      </c>
      <c r="AA17" s="21">
        <f t="shared" si="6"/>
        <v>0</v>
      </c>
      <c r="AB17" s="21">
        <f t="shared" si="7"/>
        <v>1</v>
      </c>
      <c r="AC17" s="22"/>
      <c r="AD17" s="57">
        <f t="shared" si="0"/>
        <v>0</v>
      </c>
      <c r="AE17" s="57">
        <f t="shared" si="1"/>
        <v>0</v>
      </c>
      <c r="AF17" s="57">
        <f t="shared" si="2"/>
        <v>0</v>
      </c>
      <c r="AG17" s="57">
        <f t="shared" si="3"/>
        <v>0</v>
      </c>
      <c r="AH17" s="57">
        <v>0</v>
      </c>
      <c r="AI17" s="8">
        <f t="shared" si="9"/>
        <v>6</v>
      </c>
      <c r="AJ17" s="41"/>
      <c r="AK17" s="58">
        <f t="shared" si="4"/>
        <v>1</v>
      </c>
      <c r="AL17" s="58">
        <v>32</v>
      </c>
      <c r="AN17" s="15"/>
      <c r="AP17" s="41">
        <f t="shared" si="8"/>
        <v>0</v>
      </c>
    </row>
    <row r="18" spans="1:42" s="23" customFormat="1" ht="14.85" customHeight="1" x14ac:dyDescent="0.35">
      <c r="A18" s="82"/>
      <c r="B18" s="173" t="s">
        <v>17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5"/>
      <c r="O18" s="76"/>
      <c r="P18" s="94"/>
      <c r="Q18" s="1"/>
      <c r="R18" s="1"/>
      <c r="S18" s="1"/>
      <c r="T18" s="94" t="s">
        <v>92</v>
      </c>
      <c r="U18" s="83"/>
      <c r="V18" s="27"/>
      <c r="W18" s="87">
        <v>20</v>
      </c>
      <c r="X18" s="21">
        <f t="shared" si="5"/>
        <v>0</v>
      </c>
      <c r="Y18" s="21">
        <f t="shared" si="6"/>
        <v>0</v>
      </c>
      <c r="Z18" s="21">
        <f t="shared" si="6"/>
        <v>0</v>
      </c>
      <c r="AA18" s="21">
        <f t="shared" si="6"/>
        <v>0</v>
      </c>
      <c r="AB18" s="21">
        <f t="shared" si="7"/>
        <v>1</v>
      </c>
      <c r="AC18" s="22"/>
      <c r="AD18" s="57">
        <f t="shared" si="0"/>
        <v>0</v>
      </c>
      <c r="AE18" s="57">
        <f t="shared" si="1"/>
        <v>0</v>
      </c>
      <c r="AF18" s="57">
        <f t="shared" si="2"/>
        <v>0</v>
      </c>
      <c r="AG18" s="57">
        <f t="shared" si="3"/>
        <v>0</v>
      </c>
      <c r="AH18" s="57">
        <v>0</v>
      </c>
      <c r="AI18" s="8">
        <f t="shared" si="9"/>
        <v>7</v>
      </c>
      <c r="AJ18" s="41"/>
      <c r="AK18" s="58">
        <f t="shared" si="4"/>
        <v>1</v>
      </c>
      <c r="AL18" s="58">
        <v>80</v>
      </c>
      <c r="AN18" s="15"/>
      <c r="AP18" s="41">
        <f t="shared" si="8"/>
        <v>0</v>
      </c>
    </row>
    <row r="19" spans="1:42" s="23" customFormat="1" ht="14.85" customHeight="1" x14ac:dyDescent="0.35">
      <c r="A19" s="82"/>
      <c r="B19" s="143" t="s">
        <v>76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72"/>
      <c r="O19" s="56"/>
      <c r="P19" s="94"/>
      <c r="Q19" s="1"/>
      <c r="R19" s="1"/>
      <c r="S19" s="1"/>
      <c r="T19" s="94" t="s">
        <v>92</v>
      </c>
      <c r="U19" s="83"/>
      <c r="V19" s="27"/>
      <c r="W19" s="87">
        <v>20</v>
      </c>
      <c r="X19" s="21">
        <f t="shared" si="5"/>
        <v>0</v>
      </c>
      <c r="Y19" s="21">
        <f t="shared" si="6"/>
        <v>0</v>
      </c>
      <c r="Z19" s="21">
        <f t="shared" si="6"/>
        <v>0</v>
      </c>
      <c r="AA19" s="21">
        <f t="shared" si="6"/>
        <v>0</v>
      </c>
      <c r="AB19" s="21">
        <f t="shared" si="7"/>
        <v>1</v>
      </c>
      <c r="AC19" s="22"/>
      <c r="AD19" s="57">
        <f t="shared" si="0"/>
        <v>0</v>
      </c>
      <c r="AE19" s="57">
        <f t="shared" si="1"/>
        <v>0</v>
      </c>
      <c r="AF19" s="57">
        <f t="shared" si="2"/>
        <v>0</v>
      </c>
      <c r="AG19" s="57">
        <f t="shared" si="3"/>
        <v>0</v>
      </c>
      <c r="AH19" s="57">
        <v>0</v>
      </c>
      <c r="AI19" s="8">
        <f t="shared" si="9"/>
        <v>8</v>
      </c>
      <c r="AJ19" s="41"/>
      <c r="AK19" s="58">
        <f t="shared" si="4"/>
        <v>1</v>
      </c>
      <c r="AL19" s="58">
        <v>80</v>
      </c>
      <c r="AN19" s="15"/>
      <c r="AP19" s="41">
        <f t="shared" si="8"/>
        <v>0</v>
      </c>
    </row>
    <row r="20" spans="1:42" s="23" customFormat="1" ht="14.85" customHeight="1" x14ac:dyDescent="0.35">
      <c r="A20" s="82"/>
      <c r="B20" s="143" t="s">
        <v>18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72"/>
      <c r="O20" s="56"/>
      <c r="P20" s="94"/>
      <c r="Q20" s="1"/>
      <c r="R20" s="1"/>
      <c r="S20" s="1"/>
      <c r="T20" s="94" t="s">
        <v>92</v>
      </c>
      <c r="U20" s="83"/>
      <c r="V20" s="27"/>
      <c r="W20" s="87">
        <v>8</v>
      </c>
      <c r="X20" s="21">
        <f t="shared" si="5"/>
        <v>0</v>
      </c>
      <c r="Y20" s="21">
        <f t="shared" si="6"/>
        <v>0</v>
      </c>
      <c r="Z20" s="21">
        <f t="shared" si="6"/>
        <v>0</v>
      </c>
      <c r="AA20" s="21">
        <f t="shared" si="6"/>
        <v>0</v>
      </c>
      <c r="AB20" s="21">
        <f t="shared" si="7"/>
        <v>1</v>
      </c>
      <c r="AC20" s="22"/>
      <c r="AD20" s="57">
        <f t="shared" si="0"/>
        <v>0</v>
      </c>
      <c r="AE20" s="57">
        <f t="shared" si="1"/>
        <v>0</v>
      </c>
      <c r="AF20" s="57">
        <f t="shared" si="2"/>
        <v>0</v>
      </c>
      <c r="AG20" s="57">
        <f t="shared" si="3"/>
        <v>0</v>
      </c>
      <c r="AH20" s="57">
        <v>0</v>
      </c>
      <c r="AI20" s="8">
        <f t="shared" si="9"/>
        <v>9</v>
      </c>
      <c r="AJ20" s="41"/>
      <c r="AK20" s="58">
        <f t="shared" si="4"/>
        <v>1</v>
      </c>
      <c r="AL20" s="58">
        <v>32</v>
      </c>
      <c r="AN20" s="15"/>
      <c r="AP20" s="41">
        <f t="shared" si="8"/>
        <v>0</v>
      </c>
    </row>
    <row r="21" spans="1:42" s="23" customFormat="1" ht="14.85" customHeight="1" x14ac:dyDescent="0.35">
      <c r="A21" s="82"/>
      <c r="B21" s="143" t="s">
        <v>81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72"/>
      <c r="O21" s="56"/>
      <c r="P21" s="94"/>
      <c r="Q21" s="1"/>
      <c r="R21" s="1"/>
      <c r="S21" s="1"/>
      <c r="T21" s="94" t="s">
        <v>92</v>
      </c>
      <c r="U21" s="83"/>
      <c r="V21" s="27"/>
      <c r="W21" s="87">
        <v>8</v>
      </c>
      <c r="X21" s="21">
        <f t="shared" si="5"/>
        <v>0</v>
      </c>
      <c r="Y21" s="21">
        <f t="shared" si="6"/>
        <v>0</v>
      </c>
      <c r="Z21" s="21">
        <f t="shared" si="6"/>
        <v>0</v>
      </c>
      <c r="AA21" s="21">
        <f t="shared" si="6"/>
        <v>0</v>
      </c>
      <c r="AB21" s="21">
        <f t="shared" si="7"/>
        <v>1</v>
      </c>
      <c r="AC21" s="22"/>
      <c r="AD21" s="57">
        <f t="shared" si="0"/>
        <v>0</v>
      </c>
      <c r="AE21" s="57">
        <f t="shared" si="1"/>
        <v>0</v>
      </c>
      <c r="AF21" s="57">
        <f t="shared" si="2"/>
        <v>0</v>
      </c>
      <c r="AG21" s="57">
        <f t="shared" si="3"/>
        <v>0</v>
      </c>
      <c r="AH21" s="57">
        <v>0</v>
      </c>
      <c r="AI21" s="8">
        <f t="shared" si="9"/>
        <v>10</v>
      </c>
      <c r="AJ21" s="41"/>
      <c r="AK21" s="58">
        <f t="shared" si="4"/>
        <v>1</v>
      </c>
      <c r="AL21" s="58">
        <v>32</v>
      </c>
      <c r="AN21" s="15"/>
      <c r="AP21" s="41">
        <f t="shared" si="8"/>
        <v>0</v>
      </c>
    </row>
    <row r="22" spans="1:42" s="23" customFormat="1" ht="14.85" customHeight="1" x14ac:dyDescent="0.35">
      <c r="A22" s="82"/>
      <c r="B22" s="143" t="s">
        <v>89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7"/>
      <c r="O22" s="56"/>
      <c r="P22" s="94"/>
      <c r="Q22" s="1"/>
      <c r="R22" s="1"/>
      <c r="S22" s="1"/>
      <c r="T22" s="94" t="s">
        <v>92</v>
      </c>
      <c r="U22" s="83"/>
      <c r="V22" s="27"/>
      <c r="W22" s="87">
        <v>10</v>
      </c>
      <c r="X22" s="21">
        <f t="shared" si="5"/>
        <v>0</v>
      </c>
      <c r="Y22" s="21">
        <f t="shared" si="6"/>
        <v>0</v>
      </c>
      <c r="Z22" s="21">
        <f t="shared" si="6"/>
        <v>0</v>
      </c>
      <c r="AA22" s="21">
        <f t="shared" si="6"/>
        <v>0</v>
      </c>
      <c r="AB22" s="21">
        <f t="shared" si="7"/>
        <v>1</v>
      </c>
      <c r="AC22" s="22"/>
      <c r="AD22" s="57">
        <f t="shared" si="0"/>
        <v>0</v>
      </c>
      <c r="AE22" s="57">
        <f t="shared" si="1"/>
        <v>0</v>
      </c>
      <c r="AF22" s="57">
        <f t="shared" si="2"/>
        <v>0</v>
      </c>
      <c r="AG22" s="57">
        <f t="shared" si="3"/>
        <v>0</v>
      </c>
      <c r="AH22" s="57">
        <v>0</v>
      </c>
      <c r="AI22" s="8">
        <f t="shared" si="9"/>
        <v>11</v>
      </c>
      <c r="AJ22" s="41"/>
      <c r="AK22" s="58">
        <f t="shared" si="4"/>
        <v>1</v>
      </c>
      <c r="AL22" s="58">
        <v>40</v>
      </c>
      <c r="AN22" s="15"/>
      <c r="AP22" s="41">
        <f t="shared" si="8"/>
        <v>0</v>
      </c>
    </row>
    <row r="23" spans="1:42" s="23" customFormat="1" ht="14.85" customHeight="1" x14ac:dyDescent="0.35">
      <c r="A23" s="82"/>
      <c r="B23" s="143" t="s">
        <v>19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72"/>
      <c r="O23" s="56"/>
      <c r="P23" s="94"/>
      <c r="Q23" s="1"/>
      <c r="R23" s="1"/>
      <c r="S23" s="1"/>
      <c r="T23" s="94" t="s">
        <v>92</v>
      </c>
      <c r="U23" s="83"/>
      <c r="V23" s="27"/>
      <c r="W23" s="87">
        <v>15</v>
      </c>
      <c r="X23" s="21">
        <f t="shared" si="5"/>
        <v>0</v>
      </c>
      <c r="Y23" s="21">
        <f t="shared" si="6"/>
        <v>0</v>
      </c>
      <c r="Z23" s="21">
        <f t="shared" si="6"/>
        <v>0</v>
      </c>
      <c r="AA23" s="21">
        <f t="shared" si="6"/>
        <v>0</v>
      </c>
      <c r="AB23" s="21">
        <f t="shared" si="7"/>
        <v>1</v>
      </c>
      <c r="AC23" s="22"/>
      <c r="AD23" s="57">
        <f t="shared" si="0"/>
        <v>0</v>
      </c>
      <c r="AE23" s="57">
        <f t="shared" si="1"/>
        <v>0</v>
      </c>
      <c r="AF23" s="57">
        <f t="shared" si="2"/>
        <v>0</v>
      </c>
      <c r="AG23" s="57">
        <f t="shared" si="3"/>
        <v>0</v>
      </c>
      <c r="AH23" s="57">
        <v>0</v>
      </c>
      <c r="AI23" s="8">
        <f t="shared" si="9"/>
        <v>12</v>
      </c>
      <c r="AJ23" s="41"/>
      <c r="AK23" s="58">
        <f t="shared" si="4"/>
        <v>1</v>
      </c>
      <c r="AL23" s="58">
        <v>60</v>
      </c>
      <c r="AN23" s="15"/>
      <c r="AP23" s="41">
        <f t="shared" si="8"/>
        <v>0</v>
      </c>
    </row>
    <row r="24" spans="1:42" ht="14.85" customHeight="1" x14ac:dyDescent="0.35">
      <c r="A24" s="8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8"/>
      <c r="P24" s="29"/>
      <c r="Q24" s="14"/>
      <c r="R24" s="14"/>
      <c r="S24" s="14"/>
      <c r="T24" s="14"/>
      <c r="U24" s="84"/>
      <c r="V24" s="26"/>
      <c r="AC24" s="22"/>
      <c r="AD24" s="9"/>
      <c r="AH24" s="9"/>
      <c r="AJ24" s="42">
        <f>SUM(AD12:AH23)</f>
        <v>0</v>
      </c>
      <c r="AM24" s="9">
        <f>SUM(AL12:AL23)</f>
        <v>620</v>
      </c>
      <c r="AP24" s="23"/>
    </row>
    <row r="25" spans="1:42" ht="20.25" x14ac:dyDescent="0.35">
      <c r="A25" s="82"/>
      <c r="B25" s="170" t="s">
        <v>45</v>
      </c>
      <c r="C25" s="170"/>
      <c r="D25" s="170"/>
      <c r="E25" s="170"/>
      <c r="F25" s="170"/>
      <c r="G25" s="170"/>
      <c r="H25" s="170"/>
      <c r="I25" s="170"/>
      <c r="J25" s="14"/>
      <c r="K25" s="14"/>
      <c r="L25" s="14"/>
      <c r="M25" s="155" t="s">
        <v>26</v>
      </c>
      <c r="N25" s="156"/>
      <c r="O25" s="157"/>
      <c r="P25" s="146" t="s">
        <v>36</v>
      </c>
      <c r="Q25" s="146"/>
      <c r="R25" s="146"/>
      <c r="S25" s="146"/>
      <c r="T25" s="146"/>
      <c r="U25" s="84"/>
      <c r="V25" s="26"/>
      <c r="AC25" s="22"/>
      <c r="AJ25" s="40"/>
      <c r="AP25" s="23"/>
    </row>
    <row r="26" spans="1:42" s="23" customFormat="1" ht="14.85" customHeight="1" x14ac:dyDescent="0.35">
      <c r="A26" s="8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58"/>
      <c r="N26" s="159"/>
      <c r="O26" s="160"/>
      <c r="P26" s="17" t="s">
        <v>31</v>
      </c>
      <c r="Q26" s="18" t="s">
        <v>32</v>
      </c>
      <c r="R26" s="18" t="s">
        <v>33</v>
      </c>
      <c r="S26" s="18" t="s">
        <v>34</v>
      </c>
      <c r="T26" s="18" t="s">
        <v>35</v>
      </c>
      <c r="U26" s="83"/>
      <c r="V26" s="27"/>
      <c r="W26" s="95"/>
      <c r="X26" s="95"/>
      <c r="Y26" s="95"/>
      <c r="Z26" s="95"/>
      <c r="AA26" s="95"/>
      <c r="AB26" s="95"/>
      <c r="AC26" s="22"/>
      <c r="AD26" s="95"/>
      <c r="AE26" s="95"/>
      <c r="AF26" s="95"/>
      <c r="AG26" s="95"/>
      <c r="AH26" s="95"/>
      <c r="AI26" s="8"/>
      <c r="AJ26" s="41"/>
      <c r="AK26" s="24"/>
      <c r="AL26" s="24"/>
      <c r="AN26" s="15"/>
    </row>
    <row r="27" spans="1:42" s="23" customFormat="1" ht="14.85" customHeight="1" x14ac:dyDescent="0.35">
      <c r="A27" s="82"/>
      <c r="B27" s="143" t="s">
        <v>28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72"/>
      <c r="O27" s="75"/>
      <c r="P27" s="94"/>
      <c r="Q27" s="1"/>
      <c r="R27" s="2"/>
      <c r="S27" s="1"/>
      <c r="T27" s="1" t="s">
        <v>92</v>
      </c>
      <c r="U27" s="83"/>
      <c r="V27" s="27"/>
      <c r="W27" s="87">
        <v>40</v>
      </c>
      <c r="X27" s="21">
        <f>IF(P27="x",1,0)</f>
        <v>0</v>
      </c>
      <c r="Y27" s="21">
        <f>IF(Q27="x",1,0)</f>
        <v>0</v>
      </c>
      <c r="Z27" s="21">
        <f>IF(R27="x",1,0)</f>
        <v>0</v>
      </c>
      <c r="AA27" s="21">
        <f>IF(S27="x",1,0)</f>
        <v>0</v>
      </c>
      <c r="AB27" s="21">
        <f>IF(T27="x",1,0)</f>
        <v>1</v>
      </c>
      <c r="AC27" s="22"/>
      <c r="AD27" s="57">
        <f t="shared" ref="AD27:AD32" si="10">4*(W27*X27)</f>
        <v>0</v>
      </c>
      <c r="AE27" s="57">
        <f>3*(W27*Y27)</f>
        <v>0</v>
      </c>
      <c r="AF27" s="57">
        <f>2*(W27*Z27)</f>
        <v>0</v>
      </c>
      <c r="AG27" s="57">
        <f>+W27*AA27</f>
        <v>0</v>
      </c>
      <c r="AH27" s="57">
        <v>0</v>
      </c>
      <c r="AI27" s="8">
        <f>1+AI23</f>
        <v>13</v>
      </c>
      <c r="AJ27" s="41"/>
      <c r="AK27" s="58">
        <f t="shared" ref="AK27:AK32" si="11">IF(O27=0,1,0)</f>
        <v>1</v>
      </c>
      <c r="AL27" s="58">
        <v>160</v>
      </c>
      <c r="AN27" s="15"/>
      <c r="AP27" s="41">
        <f t="shared" si="8"/>
        <v>0</v>
      </c>
    </row>
    <row r="28" spans="1:42" s="23" customFormat="1" ht="14.85" customHeight="1" x14ac:dyDescent="0.35">
      <c r="A28" s="82"/>
      <c r="B28" s="143" t="s">
        <v>80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72"/>
      <c r="O28" s="75"/>
      <c r="P28" s="180">
        <v>50</v>
      </c>
      <c r="Q28" s="180"/>
      <c r="R28" s="181"/>
      <c r="S28" s="182" t="s">
        <v>48</v>
      </c>
      <c r="T28" s="183"/>
      <c r="U28" s="83"/>
      <c r="V28" s="27"/>
      <c r="W28" s="87">
        <v>2</v>
      </c>
      <c r="X28" s="59">
        <f>IF(O28="x",0,IF(AND(-1&lt;P28,P28&lt;16),40,0))</f>
        <v>0</v>
      </c>
      <c r="Y28" s="59">
        <f>IF(AND(15&lt;P28,P28&lt;26),30,0)</f>
        <v>0</v>
      </c>
      <c r="Z28" s="59">
        <f>IF(AND(25&lt;P28,P28&lt;36),20,0)</f>
        <v>0</v>
      </c>
      <c r="AA28" s="59">
        <f>IF(AND(35&lt;P28,P28&lt;46),10,0)</f>
        <v>0</v>
      </c>
      <c r="AB28" s="59">
        <f>IF(AND(45&lt;P28,P28&lt;100),0,0)</f>
        <v>0</v>
      </c>
      <c r="AC28" s="22"/>
      <c r="AD28" s="57">
        <f t="shared" si="10"/>
        <v>0</v>
      </c>
      <c r="AE28" s="57">
        <f>3*(W28*Y28)</f>
        <v>0</v>
      </c>
      <c r="AF28" s="57">
        <f>2*(W28*Z28)</f>
        <v>0</v>
      </c>
      <c r="AG28" s="57">
        <f>+W28*AA28</f>
        <v>0</v>
      </c>
      <c r="AH28" s="57">
        <v>0</v>
      </c>
      <c r="AI28" s="8">
        <f>1+AI27</f>
        <v>14</v>
      </c>
      <c r="AJ28" s="41"/>
      <c r="AK28" s="58">
        <f t="shared" si="11"/>
        <v>1</v>
      </c>
      <c r="AL28" s="58">
        <v>320</v>
      </c>
      <c r="AN28" s="15"/>
      <c r="AP28" s="41">
        <f t="shared" si="8"/>
        <v>0</v>
      </c>
    </row>
    <row r="29" spans="1:42" s="23" customFormat="1" ht="14.85" customHeight="1" x14ac:dyDescent="0.35">
      <c r="A29" s="82"/>
      <c r="B29" s="143" t="s">
        <v>12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72"/>
      <c r="O29" s="75"/>
      <c r="P29" s="94"/>
      <c r="Q29" s="1"/>
      <c r="R29" s="1"/>
      <c r="S29" s="1"/>
      <c r="T29" s="1" t="s">
        <v>92</v>
      </c>
      <c r="U29" s="83"/>
      <c r="V29" s="27"/>
      <c r="W29" s="87">
        <v>40</v>
      </c>
      <c r="X29" s="21">
        <f>IF(P29="x",1,0)</f>
        <v>0</v>
      </c>
      <c r="Y29" s="21">
        <f>IF(Q29="x",1,0)</f>
        <v>0</v>
      </c>
      <c r="Z29" s="21">
        <f>IF(R29="x",1,0)</f>
        <v>0</v>
      </c>
      <c r="AA29" s="21">
        <f>IF(S29="x",1,0)</f>
        <v>0</v>
      </c>
      <c r="AB29" s="21">
        <f>IF(T29="x",1,0)</f>
        <v>1</v>
      </c>
      <c r="AC29" s="22"/>
      <c r="AD29" s="57">
        <f t="shared" si="10"/>
        <v>0</v>
      </c>
      <c r="AE29" s="57">
        <f>3*(W29*Y29)</f>
        <v>0</v>
      </c>
      <c r="AF29" s="57">
        <f>2*(W29*Z29)</f>
        <v>0</v>
      </c>
      <c r="AG29" s="57">
        <f>+W29*AA29</f>
        <v>0</v>
      </c>
      <c r="AH29" s="57">
        <v>0</v>
      </c>
      <c r="AI29" s="8">
        <f>1+AI28</f>
        <v>15</v>
      </c>
      <c r="AJ29" s="41"/>
      <c r="AK29" s="58">
        <f t="shared" si="11"/>
        <v>1</v>
      </c>
      <c r="AL29" s="58">
        <v>160</v>
      </c>
      <c r="AN29" s="15"/>
      <c r="AP29" s="41">
        <f t="shared" si="8"/>
        <v>0</v>
      </c>
    </row>
    <row r="30" spans="1:42" s="23" customFormat="1" ht="14.85" customHeight="1" x14ac:dyDescent="0.35">
      <c r="A30" s="82"/>
      <c r="B30" s="143" t="s">
        <v>65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72"/>
      <c r="O30" s="75"/>
      <c r="P30" s="94"/>
      <c r="Q30" s="61" t="s">
        <v>57</v>
      </c>
      <c r="R30" s="62"/>
      <c r="S30" s="94" t="s">
        <v>92</v>
      </c>
      <c r="T30" s="61" t="s">
        <v>58</v>
      </c>
      <c r="U30" s="83"/>
      <c r="V30" s="27"/>
      <c r="W30" s="87">
        <v>40</v>
      </c>
      <c r="X30" s="21">
        <f t="shared" ref="X30:AB32" si="12">IF(P30="x",1,0)</f>
        <v>0</v>
      </c>
      <c r="Y30" s="21">
        <f t="shared" si="12"/>
        <v>0</v>
      </c>
      <c r="Z30" s="21">
        <f t="shared" si="12"/>
        <v>0</v>
      </c>
      <c r="AA30" s="21">
        <f t="shared" si="12"/>
        <v>1</v>
      </c>
      <c r="AB30" s="21">
        <f t="shared" si="12"/>
        <v>0</v>
      </c>
      <c r="AC30" s="22"/>
      <c r="AD30" s="57">
        <f t="shared" si="10"/>
        <v>0</v>
      </c>
      <c r="AE30" s="80">
        <v>0</v>
      </c>
      <c r="AF30" s="80">
        <v>0</v>
      </c>
      <c r="AG30" s="80">
        <v>0</v>
      </c>
      <c r="AH30" s="80">
        <v>0</v>
      </c>
      <c r="AI30" s="8">
        <f>1+AI29</f>
        <v>16</v>
      </c>
      <c r="AJ30" s="41"/>
      <c r="AK30" s="58">
        <f t="shared" si="11"/>
        <v>1</v>
      </c>
      <c r="AL30" s="58">
        <v>160</v>
      </c>
      <c r="AN30" s="15"/>
      <c r="AP30" s="41">
        <f t="shared" si="8"/>
        <v>0</v>
      </c>
    </row>
    <row r="31" spans="1:42" s="23" customFormat="1" ht="14.85" customHeight="1" x14ac:dyDescent="0.35">
      <c r="A31" s="82"/>
      <c r="B31" s="143" t="s">
        <v>29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72"/>
      <c r="O31" s="75"/>
      <c r="P31" s="94"/>
      <c r="Q31" s="1"/>
      <c r="R31" s="1"/>
      <c r="S31" s="1"/>
      <c r="T31" s="1" t="s">
        <v>92</v>
      </c>
      <c r="U31" s="83"/>
      <c r="V31" s="27"/>
      <c r="W31" s="87">
        <v>40</v>
      </c>
      <c r="X31" s="21">
        <f t="shared" si="12"/>
        <v>0</v>
      </c>
      <c r="Y31" s="21">
        <f t="shared" si="12"/>
        <v>0</v>
      </c>
      <c r="Z31" s="21">
        <f t="shared" si="12"/>
        <v>0</v>
      </c>
      <c r="AA31" s="21">
        <f t="shared" si="12"/>
        <v>0</v>
      </c>
      <c r="AB31" s="21">
        <f t="shared" si="12"/>
        <v>1</v>
      </c>
      <c r="AC31" s="22"/>
      <c r="AD31" s="57">
        <f t="shared" si="10"/>
        <v>0</v>
      </c>
      <c r="AE31" s="57">
        <f>3*(W31*Y31)</f>
        <v>0</v>
      </c>
      <c r="AF31" s="57">
        <f>2*(W31*Z31)</f>
        <v>0</v>
      </c>
      <c r="AG31" s="57">
        <v>0</v>
      </c>
      <c r="AH31" s="57">
        <v>0</v>
      </c>
      <c r="AI31" s="8">
        <f t="shared" ref="AI31:AI32" si="13">1+AI30</f>
        <v>17</v>
      </c>
      <c r="AJ31" s="41"/>
      <c r="AK31" s="58">
        <f t="shared" si="11"/>
        <v>1</v>
      </c>
      <c r="AL31" s="58">
        <v>160</v>
      </c>
      <c r="AN31" s="15"/>
      <c r="AP31" s="41">
        <f t="shared" si="8"/>
        <v>0</v>
      </c>
    </row>
    <row r="32" spans="1:42" s="23" customFormat="1" ht="14.85" customHeight="1" x14ac:dyDescent="0.35">
      <c r="A32" s="82"/>
      <c r="B32" s="143" t="s">
        <v>199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72"/>
      <c r="O32" s="75"/>
      <c r="P32" s="94"/>
      <c r="Q32" s="1"/>
      <c r="R32" s="1"/>
      <c r="S32" s="1"/>
      <c r="T32" s="1" t="s">
        <v>92</v>
      </c>
      <c r="U32" s="83"/>
      <c r="V32" s="27"/>
      <c r="W32" s="87">
        <v>40</v>
      </c>
      <c r="X32" s="21">
        <f t="shared" si="12"/>
        <v>0</v>
      </c>
      <c r="Y32" s="21">
        <f t="shared" si="12"/>
        <v>0</v>
      </c>
      <c r="Z32" s="21">
        <f t="shared" si="12"/>
        <v>0</v>
      </c>
      <c r="AA32" s="21">
        <f t="shared" si="12"/>
        <v>0</v>
      </c>
      <c r="AB32" s="21">
        <f t="shared" si="12"/>
        <v>1</v>
      </c>
      <c r="AC32" s="22"/>
      <c r="AD32" s="57">
        <f t="shared" si="10"/>
        <v>0</v>
      </c>
      <c r="AE32" s="57">
        <f>3*(W32*Y32)</f>
        <v>0</v>
      </c>
      <c r="AF32" s="57">
        <f>2*(W32*Z32)</f>
        <v>0</v>
      </c>
      <c r="AG32" s="57">
        <v>0</v>
      </c>
      <c r="AH32" s="57">
        <v>0</v>
      </c>
      <c r="AI32" s="8">
        <f t="shared" si="13"/>
        <v>18</v>
      </c>
      <c r="AJ32" s="41"/>
      <c r="AK32" s="58">
        <f t="shared" si="11"/>
        <v>1</v>
      </c>
      <c r="AL32" s="58">
        <v>160</v>
      </c>
      <c r="AN32" s="15"/>
      <c r="AP32" s="41">
        <f t="shared" si="8"/>
        <v>0</v>
      </c>
    </row>
    <row r="33" spans="1:42" ht="14.85" customHeight="1" x14ac:dyDescent="0.35">
      <c r="A33" s="8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8"/>
      <c r="P33" s="29"/>
      <c r="Q33" s="14"/>
      <c r="R33" s="14"/>
      <c r="S33" s="14"/>
      <c r="T33" s="14"/>
      <c r="U33" s="84"/>
      <c r="V33" s="26"/>
      <c r="AC33" s="22"/>
      <c r="AH33" s="9"/>
      <c r="AJ33" s="42">
        <f>SUM(AD27:AH32)</f>
        <v>0</v>
      </c>
      <c r="AM33" s="9">
        <f>SUM(AL27:AL32)</f>
        <v>1120</v>
      </c>
      <c r="AP33" s="23"/>
    </row>
    <row r="34" spans="1:42" ht="20.25" x14ac:dyDescent="0.35">
      <c r="A34" s="82"/>
      <c r="B34" s="170" t="s">
        <v>46</v>
      </c>
      <c r="C34" s="170"/>
      <c r="D34" s="170"/>
      <c r="E34" s="170"/>
      <c r="F34" s="170"/>
      <c r="G34" s="170"/>
      <c r="H34" s="170"/>
      <c r="I34" s="170"/>
      <c r="J34" s="14"/>
      <c r="K34" s="14"/>
      <c r="L34" s="14"/>
      <c r="M34" s="155" t="s">
        <v>26</v>
      </c>
      <c r="N34" s="156"/>
      <c r="O34" s="157"/>
      <c r="P34" s="146" t="s">
        <v>36</v>
      </c>
      <c r="Q34" s="146"/>
      <c r="R34" s="146"/>
      <c r="S34" s="146"/>
      <c r="T34" s="146"/>
      <c r="U34" s="84"/>
      <c r="V34" s="26"/>
      <c r="AC34" s="22"/>
      <c r="AJ34" s="40"/>
      <c r="AP34" s="23"/>
    </row>
    <row r="35" spans="1:42" s="23" customFormat="1" ht="14.85" customHeight="1" x14ac:dyDescent="0.35">
      <c r="A35" s="8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58"/>
      <c r="N35" s="159"/>
      <c r="O35" s="160"/>
      <c r="P35" s="17" t="s">
        <v>31</v>
      </c>
      <c r="Q35" s="18" t="s">
        <v>32</v>
      </c>
      <c r="R35" s="18" t="s">
        <v>33</v>
      </c>
      <c r="S35" s="18" t="s">
        <v>34</v>
      </c>
      <c r="T35" s="18" t="s">
        <v>35</v>
      </c>
      <c r="U35" s="83"/>
      <c r="V35" s="27"/>
      <c r="W35" s="95"/>
      <c r="X35" s="95"/>
      <c r="Y35" s="95"/>
      <c r="Z35" s="95"/>
      <c r="AA35" s="95"/>
      <c r="AB35" s="95"/>
      <c r="AC35" s="22"/>
      <c r="AD35" s="95"/>
      <c r="AE35" s="95"/>
      <c r="AF35" s="95"/>
      <c r="AG35" s="95"/>
      <c r="AH35" s="95"/>
      <c r="AI35" s="8"/>
      <c r="AJ35" s="41"/>
      <c r="AK35" s="24"/>
      <c r="AL35" s="24"/>
      <c r="AN35" s="15"/>
    </row>
    <row r="36" spans="1:42" s="23" customFormat="1" ht="14.85" customHeight="1" x14ac:dyDescent="0.35">
      <c r="A36" s="82"/>
      <c r="B36" s="143" t="s">
        <v>68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72"/>
      <c r="O36" s="75"/>
      <c r="P36" s="1"/>
      <c r="Q36" s="1"/>
      <c r="R36" s="1"/>
      <c r="S36" s="1"/>
      <c r="T36" s="1" t="s">
        <v>92</v>
      </c>
      <c r="U36" s="83"/>
      <c r="V36" s="27"/>
      <c r="W36" s="87">
        <v>40</v>
      </c>
      <c r="X36" s="21">
        <f t="shared" ref="X36:AB42" si="14">IF(P36="x",1,0)</f>
        <v>0</v>
      </c>
      <c r="Y36" s="21">
        <f t="shared" si="14"/>
        <v>0</v>
      </c>
      <c r="Z36" s="21">
        <f t="shared" si="14"/>
        <v>0</v>
      </c>
      <c r="AA36" s="21">
        <f t="shared" si="14"/>
        <v>0</v>
      </c>
      <c r="AB36" s="21">
        <f t="shared" si="14"/>
        <v>1</v>
      </c>
      <c r="AC36" s="22"/>
      <c r="AD36" s="57">
        <f t="shared" ref="AD36:AD47" si="15">4*(W36*X36)</f>
        <v>0</v>
      </c>
      <c r="AE36" s="57">
        <f t="shared" ref="AE36:AE47" si="16">3*(W36*Y36)</f>
        <v>0</v>
      </c>
      <c r="AF36" s="57">
        <f t="shared" ref="AF36:AF47" si="17">2*(W36*Z36)</f>
        <v>0</v>
      </c>
      <c r="AG36" s="57">
        <f t="shared" ref="AG36:AG46" si="18">+W36*AA36</f>
        <v>0</v>
      </c>
      <c r="AH36" s="57">
        <v>0</v>
      </c>
      <c r="AI36" s="8">
        <f>1+AI32</f>
        <v>19</v>
      </c>
      <c r="AJ36" s="41"/>
      <c r="AK36" s="58">
        <f t="shared" ref="AK36:AK47" si="19">IF(O36=0,1,0)</f>
        <v>1</v>
      </c>
      <c r="AL36" s="58">
        <v>160</v>
      </c>
      <c r="AN36" s="15"/>
      <c r="AP36" s="41">
        <f t="shared" si="8"/>
        <v>0</v>
      </c>
    </row>
    <row r="37" spans="1:42" s="23" customFormat="1" ht="14.85" customHeight="1" x14ac:dyDescent="0.35">
      <c r="A37" s="82"/>
      <c r="B37" s="143" t="s">
        <v>59</v>
      </c>
      <c r="C37" s="144"/>
      <c r="D37" s="144"/>
      <c r="E37" s="144"/>
      <c r="F37" s="144"/>
      <c r="G37" s="144"/>
      <c r="H37" s="184"/>
      <c r="I37" s="184"/>
      <c r="J37" s="184"/>
      <c r="K37" s="184"/>
      <c r="L37" s="184"/>
      <c r="M37" s="184"/>
      <c r="N37" s="185"/>
      <c r="O37" s="75"/>
      <c r="P37" s="1"/>
      <c r="Q37" s="1"/>
      <c r="R37" s="1"/>
      <c r="S37" s="1"/>
      <c r="T37" s="1" t="s">
        <v>92</v>
      </c>
      <c r="U37" s="83"/>
      <c r="V37" s="27"/>
      <c r="W37" s="87">
        <v>35</v>
      </c>
      <c r="X37" s="21">
        <f t="shared" si="14"/>
        <v>0</v>
      </c>
      <c r="Y37" s="21">
        <f t="shared" si="14"/>
        <v>0</v>
      </c>
      <c r="Z37" s="21">
        <f t="shared" si="14"/>
        <v>0</v>
      </c>
      <c r="AA37" s="21">
        <f t="shared" si="14"/>
        <v>0</v>
      </c>
      <c r="AB37" s="21">
        <f t="shared" si="14"/>
        <v>1</v>
      </c>
      <c r="AC37" s="22"/>
      <c r="AD37" s="57">
        <f t="shared" si="15"/>
        <v>0</v>
      </c>
      <c r="AE37" s="57">
        <f t="shared" si="16"/>
        <v>0</v>
      </c>
      <c r="AF37" s="57">
        <f t="shared" si="17"/>
        <v>0</v>
      </c>
      <c r="AG37" s="57">
        <f t="shared" si="18"/>
        <v>0</v>
      </c>
      <c r="AH37" s="57">
        <v>0</v>
      </c>
      <c r="AI37" s="8">
        <f>1+AI36</f>
        <v>20</v>
      </c>
      <c r="AJ37" s="41"/>
      <c r="AK37" s="58">
        <f t="shared" si="19"/>
        <v>1</v>
      </c>
      <c r="AL37" s="58">
        <v>140</v>
      </c>
      <c r="AN37" s="15"/>
      <c r="AP37" s="41">
        <f t="shared" si="8"/>
        <v>0</v>
      </c>
    </row>
    <row r="38" spans="1:42" s="23" customFormat="1" ht="14.85" customHeight="1" x14ac:dyDescent="0.35">
      <c r="A38" s="82"/>
      <c r="B38" s="143" t="s">
        <v>199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72"/>
      <c r="O38" s="75"/>
      <c r="P38" s="1"/>
      <c r="Q38" s="1"/>
      <c r="R38" s="1"/>
      <c r="S38" s="1"/>
      <c r="T38" s="1" t="s">
        <v>92</v>
      </c>
      <c r="U38" s="83"/>
      <c r="V38" s="27"/>
      <c r="W38" s="87">
        <v>40</v>
      </c>
      <c r="X38" s="21">
        <f t="shared" si="14"/>
        <v>0</v>
      </c>
      <c r="Y38" s="21">
        <f t="shared" si="14"/>
        <v>0</v>
      </c>
      <c r="Z38" s="21">
        <f t="shared" si="14"/>
        <v>0</v>
      </c>
      <c r="AA38" s="21">
        <f t="shared" si="14"/>
        <v>0</v>
      </c>
      <c r="AB38" s="21">
        <f t="shared" si="14"/>
        <v>1</v>
      </c>
      <c r="AC38" s="22"/>
      <c r="AD38" s="57">
        <f>4*(W38*X38)</f>
        <v>0</v>
      </c>
      <c r="AE38" s="57">
        <f>3*(W38*Y38)</f>
        <v>0</v>
      </c>
      <c r="AF38" s="57">
        <f>2*(W38*Z38)</f>
        <v>0</v>
      </c>
      <c r="AG38" s="57">
        <v>0</v>
      </c>
      <c r="AH38" s="57">
        <v>0</v>
      </c>
      <c r="AI38" s="8">
        <f t="shared" ref="AI38:AI47" si="20">1+AI37</f>
        <v>21</v>
      </c>
      <c r="AJ38" s="41"/>
      <c r="AK38" s="58">
        <f>IF(O38=0,1,0)</f>
        <v>1</v>
      </c>
      <c r="AL38" s="58">
        <v>160</v>
      </c>
      <c r="AN38" s="15"/>
      <c r="AP38" s="41">
        <f t="shared" si="8"/>
        <v>0</v>
      </c>
    </row>
    <row r="39" spans="1:42" s="23" customFormat="1" ht="14.85" customHeight="1" x14ac:dyDescent="0.35">
      <c r="A39" s="82"/>
      <c r="B39" s="143" t="s">
        <v>149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72"/>
      <c r="O39" s="56"/>
      <c r="P39" s="1"/>
      <c r="Q39" s="1"/>
      <c r="R39" s="1"/>
      <c r="S39" s="1"/>
      <c r="T39" s="1" t="s">
        <v>92</v>
      </c>
      <c r="U39" s="83"/>
      <c r="V39" s="27"/>
      <c r="W39" s="87">
        <v>40</v>
      </c>
      <c r="X39" s="21">
        <f t="shared" si="14"/>
        <v>0</v>
      </c>
      <c r="Y39" s="21">
        <f t="shared" si="14"/>
        <v>0</v>
      </c>
      <c r="Z39" s="21">
        <f t="shared" si="14"/>
        <v>0</v>
      </c>
      <c r="AA39" s="21">
        <f t="shared" si="14"/>
        <v>0</v>
      </c>
      <c r="AB39" s="21">
        <f t="shared" si="14"/>
        <v>1</v>
      </c>
      <c r="AC39" s="22"/>
      <c r="AD39" s="57">
        <f>4*(W39*X39)</f>
        <v>0</v>
      </c>
      <c r="AE39" s="57">
        <f>3*(W39*Y39)</f>
        <v>0</v>
      </c>
      <c r="AF39" s="57">
        <f>2*(W39*Z39)</f>
        <v>0</v>
      </c>
      <c r="AG39" s="57">
        <v>0</v>
      </c>
      <c r="AH39" s="57">
        <v>0</v>
      </c>
      <c r="AI39" s="8">
        <f t="shared" si="20"/>
        <v>22</v>
      </c>
      <c r="AJ39" s="41"/>
      <c r="AK39" s="58">
        <f>IF(O39=0,1,0)</f>
        <v>1</v>
      </c>
      <c r="AL39" s="58">
        <v>160</v>
      </c>
      <c r="AN39" s="15"/>
      <c r="AP39" s="41">
        <f t="shared" si="8"/>
        <v>0</v>
      </c>
    </row>
    <row r="40" spans="1:42" s="23" customFormat="1" ht="14.85" customHeight="1" x14ac:dyDescent="0.35">
      <c r="A40" s="82"/>
      <c r="B40" s="143" t="s">
        <v>0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75"/>
      <c r="P40" s="1"/>
      <c r="Q40" s="1"/>
      <c r="R40" s="1"/>
      <c r="S40" s="1"/>
      <c r="T40" s="1" t="s">
        <v>92</v>
      </c>
      <c r="U40" s="83"/>
      <c r="V40" s="27"/>
      <c r="W40" s="87">
        <v>30</v>
      </c>
      <c r="X40" s="21">
        <f t="shared" si="14"/>
        <v>0</v>
      </c>
      <c r="Y40" s="21">
        <f t="shared" si="14"/>
        <v>0</v>
      </c>
      <c r="Z40" s="21">
        <f t="shared" si="14"/>
        <v>0</v>
      </c>
      <c r="AA40" s="21">
        <f t="shared" si="14"/>
        <v>0</v>
      </c>
      <c r="AB40" s="21">
        <f t="shared" si="14"/>
        <v>1</v>
      </c>
      <c r="AC40" s="22"/>
      <c r="AD40" s="57">
        <f t="shared" si="15"/>
        <v>0</v>
      </c>
      <c r="AE40" s="57">
        <f t="shared" si="16"/>
        <v>0</v>
      </c>
      <c r="AF40" s="57">
        <f t="shared" si="17"/>
        <v>0</v>
      </c>
      <c r="AG40" s="57">
        <f t="shared" si="18"/>
        <v>0</v>
      </c>
      <c r="AH40" s="57">
        <v>0</v>
      </c>
      <c r="AI40" s="8">
        <f t="shared" si="20"/>
        <v>23</v>
      </c>
      <c r="AJ40" s="41"/>
      <c r="AK40" s="58">
        <f t="shared" si="19"/>
        <v>1</v>
      </c>
      <c r="AL40" s="58">
        <v>120</v>
      </c>
      <c r="AN40" s="15"/>
      <c r="AP40" s="41">
        <f t="shared" si="8"/>
        <v>0</v>
      </c>
    </row>
    <row r="41" spans="1:42" s="23" customFormat="1" ht="14.85" customHeight="1" x14ac:dyDescent="0.35">
      <c r="A41" s="82"/>
      <c r="B41" s="143" t="s">
        <v>1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O41" s="92"/>
      <c r="P41" s="1"/>
      <c r="Q41" s="1"/>
      <c r="R41" s="1"/>
      <c r="S41" s="1"/>
      <c r="T41" s="1" t="s">
        <v>92</v>
      </c>
      <c r="U41" s="83"/>
      <c r="V41" s="27"/>
      <c r="W41" s="87">
        <v>30</v>
      </c>
      <c r="X41" s="21">
        <f t="shared" si="14"/>
        <v>0</v>
      </c>
      <c r="Y41" s="21">
        <f t="shared" si="14"/>
        <v>0</v>
      </c>
      <c r="Z41" s="21">
        <f t="shared" si="14"/>
        <v>0</v>
      </c>
      <c r="AA41" s="21">
        <f t="shared" si="14"/>
        <v>0</v>
      </c>
      <c r="AB41" s="21">
        <f t="shared" si="14"/>
        <v>1</v>
      </c>
      <c r="AC41" s="22"/>
      <c r="AD41" s="57">
        <f t="shared" si="15"/>
        <v>0</v>
      </c>
      <c r="AE41" s="57">
        <f t="shared" si="16"/>
        <v>0</v>
      </c>
      <c r="AF41" s="57">
        <f t="shared" si="17"/>
        <v>0</v>
      </c>
      <c r="AG41" s="57">
        <f t="shared" si="18"/>
        <v>0</v>
      </c>
      <c r="AH41" s="57">
        <v>0</v>
      </c>
      <c r="AI41" s="8">
        <f t="shared" si="20"/>
        <v>24</v>
      </c>
      <c r="AJ41" s="41"/>
      <c r="AK41" s="58">
        <f t="shared" si="19"/>
        <v>1</v>
      </c>
      <c r="AL41" s="58">
        <v>120</v>
      </c>
      <c r="AN41" s="15"/>
      <c r="AP41" s="41">
        <f t="shared" si="8"/>
        <v>0</v>
      </c>
    </row>
    <row r="42" spans="1:42" s="23" customFormat="1" ht="14.85" customHeight="1" x14ac:dyDescent="0.35">
      <c r="A42" s="82"/>
      <c r="B42" s="143" t="s">
        <v>24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75"/>
      <c r="P42" s="1"/>
      <c r="Q42" s="1"/>
      <c r="R42" s="1"/>
      <c r="S42" s="1"/>
      <c r="T42" s="1" t="s">
        <v>92</v>
      </c>
      <c r="U42" s="83"/>
      <c r="V42" s="27"/>
      <c r="W42" s="87">
        <v>20</v>
      </c>
      <c r="X42" s="21">
        <f t="shared" si="14"/>
        <v>0</v>
      </c>
      <c r="Y42" s="21">
        <f t="shared" si="14"/>
        <v>0</v>
      </c>
      <c r="Z42" s="21">
        <f t="shared" si="14"/>
        <v>0</v>
      </c>
      <c r="AA42" s="21">
        <f t="shared" si="14"/>
        <v>0</v>
      </c>
      <c r="AB42" s="21">
        <f t="shared" si="14"/>
        <v>1</v>
      </c>
      <c r="AC42" s="22"/>
      <c r="AD42" s="57">
        <f t="shared" si="15"/>
        <v>0</v>
      </c>
      <c r="AE42" s="57">
        <f t="shared" si="16"/>
        <v>0</v>
      </c>
      <c r="AF42" s="57">
        <f t="shared" si="17"/>
        <v>0</v>
      </c>
      <c r="AG42" s="57">
        <f t="shared" si="18"/>
        <v>0</v>
      </c>
      <c r="AH42" s="57">
        <v>0</v>
      </c>
      <c r="AI42" s="8">
        <f t="shared" si="20"/>
        <v>25</v>
      </c>
      <c r="AJ42" s="41"/>
      <c r="AK42" s="58">
        <f t="shared" si="19"/>
        <v>1</v>
      </c>
      <c r="AL42" s="58">
        <v>80</v>
      </c>
      <c r="AN42" s="15"/>
      <c r="AP42" s="41">
        <f t="shared" si="8"/>
        <v>0</v>
      </c>
    </row>
    <row r="43" spans="1:42" s="23" customFormat="1" ht="14.85" customHeight="1" x14ac:dyDescent="0.35">
      <c r="A43" s="82"/>
      <c r="B43" s="173" t="s">
        <v>90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5"/>
      <c r="O43" s="75" t="s">
        <v>202</v>
      </c>
      <c r="P43" s="1"/>
      <c r="Q43" s="187" t="s">
        <v>22</v>
      </c>
      <c r="R43" s="188"/>
      <c r="S43" s="178" t="s">
        <v>48</v>
      </c>
      <c r="T43" s="179"/>
      <c r="U43" s="83"/>
      <c r="V43" s="27"/>
      <c r="W43" s="87">
        <v>2.5</v>
      </c>
      <c r="X43" s="59">
        <f>IF(O43="x",0,IF(AND(-1&lt;P43,P43&lt;6),40,0))</f>
        <v>0</v>
      </c>
      <c r="Y43" s="59">
        <f t="shared" ref="Y43" si="21">IF(AND(5&lt;P43,P43&lt;11),30,0)</f>
        <v>0</v>
      </c>
      <c r="Z43" s="59">
        <f t="shared" ref="Z43" si="22">IF(AND(10&lt;P43,P43&lt;16),20,0)</f>
        <v>0</v>
      </c>
      <c r="AA43" s="59">
        <f t="shared" ref="AA43" si="23">IF(AND(15&lt;P43,P43&lt;21),10,0)</f>
        <v>0</v>
      </c>
      <c r="AB43" s="59">
        <f t="shared" ref="AB43:AB44" si="24">IF(AND(20&lt;P43,P43&lt;100),0,0)</f>
        <v>0</v>
      </c>
      <c r="AC43" s="60"/>
      <c r="AD43" s="57">
        <f t="shared" si="15"/>
        <v>0</v>
      </c>
      <c r="AE43" s="57">
        <f t="shared" si="16"/>
        <v>0</v>
      </c>
      <c r="AF43" s="57">
        <f t="shared" si="17"/>
        <v>0</v>
      </c>
      <c r="AG43" s="57">
        <f t="shared" si="18"/>
        <v>0</v>
      </c>
      <c r="AH43" s="57">
        <v>0</v>
      </c>
      <c r="AI43" s="8">
        <f t="shared" si="20"/>
        <v>26</v>
      </c>
      <c r="AJ43" s="41"/>
      <c r="AK43" s="58">
        <f t="shared" si="19"/>
        <v>0</v>
      </c>
      <c r="AL43" s="58">
        <v>400</v>
      </c>
      <c r="AN43" s="15"/>
      <c r="AP43" s="41">
        <f t="shared" si="8"/>
        <v>0</v>
      </c>
    </row>
    <row r="44" spans="1:42" s="23" customFormat="1" ht="14.85" customHeight="1" x14ac:dyDescent="0.35">
      <c r="A44" s="82"/>
      <c r="B44" s="173" t="s">
        <v>91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O44" s="75"/>
      <c r="P44" s="1">
        <v>50</v>
      </c>
      <c r="Q44" s="189"/>
      <c r="R44" s="190"/>
      <c r="S44" s="178" t="s">
        <v>48</v>
      </c>
      <c r="T44" s="179"/>
      <c r="U44" s="83"/>
      <c r="V44" s="27"/>
      <c r="W44" s="87">
        <v>2.5</v>
      </c>
      <c r="X44" s="59">
        <f>IF(O44="x",0,IF(AND(-1&lt;P44,P44&lt;6),35,0))</f>
        <v>0</v>
      </c>
      <c r="Y44" s="59">
        <f>IF(AND(5&lt;P44,P44&lt;11),25,0)</f>
        <v>0</v>
      </c>
      <c r="Z44" s="59">
        <f>IF(AND(10&lt;P44,P44&lt;16),15,0)</f>
        <v>0</v>
      </c>
      <c r="AA44" s="59">
        <f>IF(AND(15&lt;P44,P44&lt;21),5,0)</f>
        <v>0</v>
      </c>
      <c r="AB44" s="59">
        <f t="shared" si="24"/>
        <v>0</v>
      </c>
      <c r="AC44" s="60"/>
      <c r="AD44" s="57">
        <f t="shared" si="15"/>
        <v>0</v>
      </c>
      <c r="AE44" s="57">
        <f t="shared" si="16"/>
        <v>0</v>
      </c>
      <c r="AF44" s="57">
        <f t="shared" si="17"/>
        <v>0</v>
      </c>
      <c r="AG44" s="57">
        <f t="shared" si="18"/>
        <v>0</v>
      </c>
      <c r="AH44" s="57">
        <v>0</v>
      </c>
      <c r="AI44" s="8">
        <f t="shared" si="20"/>
        <v>27</v>
      </c>
      <c r="AJ44" s="41"/>
      <c r="AK44" s="58">
        <f t="shared" si="19"/>
        <v>1</v>
      </c>
      <c r="AL44" s="58">
        <v>0</v>
      </c>
      <c r="AN44" s="15"/>
      <c r="AP44" s="41">
        <f t="shared" si="8"/>
        <v>0</v>
      </c>
    </row>
    <row r="45" spans="1:42" s="23" customFormat="1" ht="14.85" customHeight="1" x14ac:dyDescent="0.35">
      <c r="A45" s="82"/>
      <c r="B45" s="191" t="s">
        <v>27</v>
      </c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3"/>
      <c r="O45" s="92"/>
      <c r="P45" s="1"/>
      <c r="Q45" s="1"/>
      <c r="R45" s="1"/>
      <c r="S45" s="1"/>
      <c r="T45" s="1" t="s">
        <v>92</v>
      </c>
      <c r="U45" s="83"/>
      <c r="V45" s="27"/>
      <c r="W45" s="87">
        <v>10</v>
      </c>
      <c r="X45" s="21">
        <f t="shared" ref="X45:AB47" si="25">IF(P45="x",1,0)</f>
        <v>0</v>
      </c>
      <c r="Y45" s="21">
        <f t="shared" si="25"/>
        <v>0</v>
      </c>
      <c r="Z45" s="21">
        <f t="shared" si="25"/>
        <v>0</v>
      </c>
      <c r="AA45" s="21">
        <f t="shared" si="25"/>
        <v>0</v>
      </c>
      <c r="AB45" s="21">
        <f t="shared" si="25"/>
        <v>1</v>
      </c>
      <c r="AC45" s="22"/>
      <c r="AD45" s="57">
        <f t="shared" si="15"/>
        <v>0</v>
      </c>
      <c r="AE45" s="57">
        <f t="shared" si="16"/>
        <v>0</v>
      </c>
      <c r="AF45" s="57">
        <f t="shared" si="17"/>
        <v>0</v>
      </c>
      <c r="AG45" s="57">
        <f t="shared" si="18"/>
        <v>0</v>
      </c>
      <c r="AH45" s="57">
        <v>0</v>
      </c>
      <c r="AI45" s="8">
        <f t="shared" si="20"/>
        <v>28</v>
      </c>
      <c r="AJ45" s="41"/>
      <c r="AK45" s="58">
        <f t="shared" si="19"/>
        <v>1</v>
      </c>
      <c r="AL45" s="58">
        <v>40</v>
      </c>
      <c r="AN45" s="15"/>
      <c r="AP45" s="41">
        <f t="shared" si="8"/>
        <v>0</v>
      </c>
    </row>
    <row r="46" spans="1:42" s="23" customFormat="1" ht="14.85" customHeight="1" x14ac:dyDescent="0.35">
      <c r="A46" s="82"/>
      <c r="B46" s="173" t="s">
        <v>50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5"/>
      <c r="O46" s="77"/>
      <c r="P46" s="1"/>
      <c r="Q46" s="1"/>
      <c r="R46" s="1"/>
      <c r="S46" s="1"/>
      <c r="T46" s="1" t="s">
        <v>92</v>
      </c>
      <c r="U46" s="83"/>
      <c r="V46" s="27"/>
      <c r="W46" s="87">
        <v>10</v>
      </c>
      <c r="X46" s="21">
        <f t="shared" si="25"/>
        <v>0</v>
      </c>
      <c r="Y46" s="21">
        <f t="shared" si="25"/>
        <v>0</v>
      </c>
      <c r="Z46" s="21">
        <f t="shared" si="25"/>
        <v>0</v>
      </c>
      <c r="AA46" s="21">
        <f t="shared" si="25"/>
        <v>0</v>
      </c>
      <c r="AB46" s="21">
        <f t="shared" si="25"/>
        <v>1</v>
      </c>
      <c r="AC46" s="22"/>
      <c r="AD46" s="57">
        <f t="shared" si="15"/>
        <v>0</v>
      </c>
      <c r="AE46" s="57">
        <f t="shared" si="16"/>
        <v>0</v>
      </c>
      <c r="AF46" s="57">
        <f t="shared" si="17"/>
        <v>0</v>
      </c>
      <c r="AG46" s="57">
        <f t="shared" si="18"/>
        <v>0</v>
      </c>
      <c r="AH46" s="57">
        <v>0</v>
      </c>
      <c r="AI46" s="8">
        <f t="shared" si="20"/>
        <v>29</v>
      </c>
      <c r="AJ46" s="41"/>
      <c r="AK46" s="58">
        <f t="shared" si="19"/>
        <v>1</v>
      </c>
      <c r="AL46" s="58">
        <v>40</v>
      </c>
      <c r="AN46" s="15"/>
      <c r="AP46" s="41">
        <f t="shared" si="8"/>
        <v>0</v>
      </c>
    </row>
    <row r="47" spans="1:42" s="23" customFormat="1" ht="14.85" customHeight="1" x14ac:dyDescent="0.35">
      <c r="A47" s="82"/>
      <c r="B47" s="173" t="s">
        <v>23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  <c r="O47" s="77"/>
      <c r="P47" s="1"/>
      <c r="Q47" s="61" t="s">
        <v>57</v>
      </c>
      <c r="R47" s="62"/>
      <c r="S47" s="1" t="s">
        <v>92</v>
      </c>
      <c r="T47" s="61" t="s">
        <v>58</v>
      </c>
      <c r="U47" s="83"/>
      <c r="V47" s="27"/>
      <c r="W47" s="87">
        <v>10</v>
      </c>
      <c r="X47" s="21">
        <f t="shared" si="25"/>
        <v>0</v>
      </c>
      <c r="Y47" s="21">
        <f t="shared" si="25"/>
        <v>0</v>
      </c>
      <c r="Z47" s="21">
        <f t="shared" si="25"/>
        <v>0</v>
      </c>
      <c r="AA47" s="21">
        <f t="shared" si="25"/>
        <v>1</v>
      </c>
      <c r="AB47" s="21">
        <f t="shared" si="25"/>
        <v>0</v>
      </c>
      <c r="AC47" s="22"/>
      <c r="AD47" s="57">
        <f t="shared" si="15"/>
        <v>0</v>
      </c>
      <c r="AE47" s="57">
        <f t="shared" si="16"/>
        <v>0</v>
      </c>
      <c r="AF47" s="57">
        <f t="shared" si="17"/>
        <v>0</v>
      </c>
      <c r="AG47" s="57">
        <v>0</v>
      </c>
      <c r="AH47" s="57">
        <v>0</v>
      </c>
      <c r="AI47" s="8">
        <f t="shared" si="20"/>
        <v>30</v>
      </c>
      <c r="AJ47" s="41"/>
      <c r="AK47" s="58">
        <f t="shared" si="19"/>
        <v>1</v>
      </c>
      <c r="AL47" s="58">
        <v>40</v>
      </c>
      <c r="AN47" s="15"/>
      <c r="AP47" s="41">
        <f t="shared" si="8"/>
        <v>0</v>
      </c>
    </row>
    <row r="48" spans="1:42" ht="14.85" customHeight="1" x14ac:dyDescent="0.35">
      <c r="A48" s="8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8"/>
      <c r="P48" s="29"/>
      <c r="Q48" s="14"/>
      <c r="R48" s="14"/>
      <c r="S48" s="14"/>
      <c r="T48" s="14"/>
      <c r="U48" s="84"/>
      <c r="V48" s="26"/>
      <c r="AC48" s="22"/>
      <c r="AH48" s="9"/>
      <c r="AJ48" s="42">
        <f>SUM(AD36:AH47)</f>
        <v>0</v>
      </c>
      <c r="AM48" s="9">
        <f>SUM(AL36:AL47)</f>
        <v>1460</v>
      </c>
      <c r="AP48" s="23"/>
    </row>
    <row r="49" spans="1:42" ht="20.25" x14ac:dyDescent="0.35">
      <c r="A49" s="82"/>
      <c r="B49" s="170" t="s">
        <v>47</v>
      </c>
      <c r="C49" s="170"/>
      <c r="D49" s="170"/>
      <c r="E49" s="170"/>
      <c r="F49" s="170"/>
      <c r="G49" s="170"/>
      <c r="H49" s="170"/>
      <c r="I49" s="170"/>
      <c r="J49" s="14"/>
      <c r="K49" s="14"/>
      <c r="L49" s="14"/>
      <c r="M49" s="155" t="s">
        <v>26</v>
      </c>
      <c r="N49" s="156"/>
      <c r="O49" s="157"/>
      <c r="P49" s="146" t="s">
        <v>36</v>
      </c>
      <c r="Q49" s="146"/>
      <c r="R49" s="146"/>
      <c r="S49" s="146"/>
      <c r="T49" s="146"/>
      <c r="U49" s="84"/>
      <c r="V49" s="26"/>
      <c r="AC49" s="22"/>
      <c r="AJ49" s="40"/>
      <c r="AP49" s="23"/>
    </row>
    <row r="50" spans="1:42" s="23" customFormat="1" ht="14.85" customHeight="1" x14ac:dyDescent="0.35">
      <c r="A50" s="8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58"/>
      <c r="N50" s="159"/>
      <c r="O50" s="160"/>
      <c r="P50" s="17" t="s">
        <v>31</v>
      </c>
      <c r="Q50" s="18" t="s">
        <v>32</v>
      </c>
      <c r="R50" s="18" t="s">
        <v>33</v>
      </c>
      <c r="S50" s="18" t="s">
        <v>34</v>
      </c>
      <c r="T50" s="18" t="s">
        <v>35</v>
      </c>
      <c r="U50" s="83"/>
      <c r="V50" s="27"/>
      <c r="W50" s="95"/>
      <c r="X50" s="95"/>
      <c r="Y50" s="95"/>
      <c r="Z50" s="95"/>
      <c r="AA50" s="95"/>
      <c r="AB50" s="95"/>
      <c r="AC50" s="22"/>
      <c r="AD50" s="95"/>
      <c r="AE50" s="95"/>
      <c r="AF50" s="95"/>
      <c r="AG50" s="95"/>
      <c r="AH50" s="95"/>
      <c r="AI50" s="8"/>
      <c r="AJ50" s="41"/>
      <c r="AK50" s="24"/>
      <c r="AL50" s="24"/>
      <c r="AN50" s="15"/>
    </row>
    <row r="51" spans="1:42" s="23" customFormat="1" ht="14.85" customHeight="1" x14ac:dyDescent="0.35">
      <c r="A51" s="82"/>
      <c r="B51" s="143" t="s">
        <v>20</v>
      </c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7"/>
      <c r="O51" s="75"/>
      <c r="P51" s="1"/>
      <c r="Q51" s="1"/>
      <c r="R51" s="1"/>
      <c r="S51" s="1"/>
      <c r="T51" s="1" t="s">
        <v>92</v>
      </c>
      <c r="U51" s="83"/>
      <c r="V51" s="27"/>
      <c r="W51" s="87">
        <v>50</v>
      </c>
      <c r="X51" s="21">
        <f t="shared" ref="X51:AB55" si="26">IF(P51="x",1,0)</f>
        <v>0</v>
      </c>
      <c r="Y51" s="21">
        <f t="shared" si="26"/>
        <v>0</v>
      </c>
      <c r="Z51" s="21">
        <f t="shared" si="26"/>
        <v>0</v>
      </c>
      <c r="AA51" s="21">
        <f t="shared" si="26"/>
        <v>0</v>
      </c>
      <c r="AB51" s="21">
        <f t="shared" si="26"/>
        <v>1</v>
      </c>
      <c r="AC51" s="22"/>
      <c r="AD51" s="57">
        <f>4*(W51*X51)</f>
        <v>0</v>
      </c>
      <c r="AE51" s="57">
        <f>3*(W51*Y51)</f>
        <v>0</v>
      </c>
      <c r="AF51" s="57">
        <f>2*(W51*Z51)</f>
        <v>0</v>
      </c>
      <c r="AG51" s="57">
        <f>+W51*AA51</f>
        <v>0</v>
      </c>
      <c r="AH51" s="57">
        <v>0</v>
      </c>
      <c r="AI51" s="8">
        <f>1+AI47</f>
        <v>31</v>
      </c>
      <c r="AJ51" s="41"/>
      <c r="AK51" s="58">
        <f>IF(O51=0,1,0)</f>
        <v>1</v>
      </c>
      <c r="AL51" s="58">
        <v>200</v>
      </c>
      <c r="AN51" s="15"/>
      <c r="AP51" s="41">
        <f t="shared" si="8"/>
        <v>0</v>
      </c>
    </row>
    <row r="52" spans="1:42" s="23" customFormat="1" ht="14.85" customHeight="1" x14ac:dyDescent="0.35">
      <c r="A52" s="82"/>
      <c r="B52" s="143" t="s">
        <v>21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7"/>
      <c r="O52" s="75"/>
      <c r="P52" s="1"/>
      <c r="Q52" s="1"/>
      <c r="R52" s="1"/>
      <c r="S52" s="1"/>
      <c r="T52" s="1" t="s">
        <v>92</v>
      </c>
      <c r="U52" s="83"/>
      <c r="V52" s="27"/>
      <c r="W52" s="87">
        <v>50</v>
      </c>
      <c r="X52" s="21">
        <f t="shared" si="26"/>
        <v>0</v>
      </c>
      <c r="Y52" s="21">
        <f t="shared" si="26"/>
        <v>0</v>
      </c>
      <c r="Z52" s="21">
        <f t="shared" si="26"/>
        <v>0</v>
      </c>
      <c r="AA52" s="21">
        <f t="shared" si="26"/>
        <v>0</v>
      </c>
      <c r="AB52" s="21">
        <f t="shared" si="26"/>
        <v>1</v>
      </c>
      <c r="AC52" s="22"/>
      <c r="AD52" s="57">
        <f>4*(W52*X52)</f>
        <v>0</v>
      </c>
      <c r="AE52" s="57">
        <f>3*(W52*Y52)</f>
        <v>0</v>
      </c>
      <c r="AF52" s="57">
        <f>2*(W52*Z52)</f>
        <v>0</v>
      </c>
      <c r="AG52" s="57">
        <f>+W52*AA52</f>
        <v>0</v>
      </c>
      <c r="AH52" s="57">
        <v>0</v>
      </c>
      <c r="AI52" s="8">
        <f>1+AI51</f>
        <v>32</v>
      </c>
      <c r="AJ52" s="41"/>
      <c r="AK52" s="58">
        <f>IF(O52=0,1,0)</f>
        <v>1</v>
      </c>
      <c r="AL52" s="58">
        <v>200</v>
      </c>
      <c r="AN52" s="15"/>
      <c r="AP52" s="41">
        <f t="shared" si="8"/>
        <v>0</v>
      </c>
    </row>
    <row r="53" spans="1:42" s="23" customFormat="1" ht="14.85" customHeight="1" x14ac:dyDescent="0.35">
      <c r="A53" s="82"/>
      <c r="B53" s="173" t="s">
        <v>83</v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5"/>
      <c r="O53" s="75"/>
      <c r="P53" s="1"/>
      <c r="Q53" s="1"/>
      <c r="R53" s="1"/>
      <c r="S53" s="1"/>
      <c r="T53" s="1" t="s">
        <v>92</v>
      </c>
      <c r="U53" s="83"/>
      <c r="V53" s="27"/>
      <c r="W53" s="87">
        <v>50</v>
      </c>
      <c r="X53" s="21">
        <f t="shared" si="26"/>
        <v>0</v>
      </c>
      <c r="Y53" s="21">
        <f t="shared" si="26"/>
        <v>0</v>
      </c>
      <c r="Z53" s="21">
        <f t="shared" si="26"/>
        <v>0</v>
      </c>
      <c r="AA53" s="21">
        <f t="shared" si="26"/>
        <v>0</v>
      </c>
      <c r="AB53" s="21">
        <f t="shared" si="26"/>
        <v>1</v>
      </c>
      <c r="AC53" s="22"/>
      <c r="AD53" s="57">
        <f>4*(W53*X53)</f>
        <v>0</v>
      </c>
      <c r="AE53" s="57">
        <f>3*(W53*Y53)</f>
        <v>0</v>
      </c>
      <c r="AF53" s="57">
        <f>2*(W53*Z53)</f>
        <v>0</v>
      </c>
      <c r="AG53" s="57">
        <f>+W53*AA53</f>
        <v>0</v>
      </c>
      <c r="AH53" s="57">
        <v>0</v>
      </c>
      <c r="AI53" s="8">
        <f>1+AI52</f>
        <v>33</v>
      </c>
      <c r="AJ53" s="41"/>
      <c r="AK53" s="58">
        <f>IF(O53=0,1,0)</f>
        <v>1</v>
      </c>
      <c r="AL53" s="58">
        <v>200</v>
      </c>
      <c r="AN53" s="15"/>
      <c r="AP53" s="41">
        <f t="shared" si="8"/>
        <v>0</v>
      </c>
    </row>
    <row r="54" spans="1:42" s="23" customFormat="1" ht="14.85" customHeight="1" x14ac:dyDescent="0.35">
      <c r="A54" s="82"/>
      <c r="B54" s="143" t="s">
        <v>3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7"/>
      <c r="O54" s="77"/>
      <c r="P54" s="1" t="s">
        <v>202</v>
      </c>
      <c r="Q54" s="61" t="s">
        <v>57</v>
      </c>
      <c r="R54" s="62"/>
      <c r="S54" s="1"/>
      <c r="T54" s="61" t="s">
        <v>58</v>
      </c>
      <c r="U54" s="83"/>
      <c r="V54" s="27"/>
      <c r="W54" s="87">
        <v>30</v>
      </c>
      <c r="X54" s="21">
        <f t="shared" si="26"/>
        <v>1</v>
      </c>
      <c r="Y54" s="21">
        <f t="shared" si="26"/>
        <v>0</v>
      </c>
      <c r="Z54" s="21">
        <f t="shared" si="26"/>
        <v>0</v>
      </c>
      <c r="AA54" s="21">
        <f t="shared" si="26"/>
        <v>0</v>
      </c>
      <c r="AB54" s="21">
        <f t="shared" si="26"/>
        <v>0</v>
      </c>
      <c r="AC54" s="22"/>
      <c r="AD54" s="80">
        <v>0</v>
      </c>
      <c r="AE54" s="63"/>
      <c r="AF54" s="63"/>
      <c r="AG54" s="57">
        <f>4*(W54*AA54)</f>
        <v>0</v>
      </c>
      <c r="AH54" s="63"/>
      <c r="AI54" s="8">
        <f>1+AI53</f>
        <v>34</v>
      </c>
      <c r="AJ54" s="41"/>
      <c r="AK54" s="58">
        <f>IF(O54=0,1,0)</f>
        <v>1</v>
      </c>
      <c r="AL54" s="58">
        <v>120</v>
      </c>
      <c r="AN54" s="15"/>
      <c r="AP54" s="41">
        <f t="shared" si="8"/>
        <v>0</v>
      </c>
    </row>
    <row r="55" spans="1:42" s="23" customFormat="1" ht="14.85" customHeight="1" x14ac:dyDescent="0.35">
      <c r="A55" s="82"/>
      <c r="B55" s="173" t="s">
        <v>2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5"/>
      <c r="O55" s="64"/>
      <c r="P55" s="1"/>
      <c r="Q55" s="61" t="s">
        <v>57</v>
      </c>
      <c r="R55" s="62"/>
      <c r="S55" s="1" t="s">
        <v>202</v>
      </c>
      <c r="T55" s="61" t="s">
        <v>58</v>
      </c>
      <c r="U55" s="83"/>
      <c r="V55" s="27"/>
      <c r="W55" s="87">
        <v>50</v>
      </c>
      <c r="X55" s="21">
        <f t="shared" si="26"/>
        <v>0</v>
      </c>
      <c r="Y55" s="21">
        <f t="shared" si="26"/>
        <v>0</v>
      </c>
      <c r="Z55" s="21">
        <f t="shared" si="26"/>
        <v>0</v>
      </c>
      <c r="AA55" s="21">
        <f t="shared" si="26"/>
        <v>1</v>
      </c>
      <c r="AB55" s="21">
        <f t="shared" si="26"/>
        <v>0</v>
      </c>
      <c r="AC55" s="22"/>
      <c r="AD55" s="57">
        <f>4*(W55*X55)</f>
        <v>0</v>
      </c>
      <c r="AE55" s="63"/>
      <c r="AF55" s="63"/>
      <c r="AG55" s="57">
        <v>0</v>
      </c>
      <c r="AH55" s="63"/>
      <c r="AI55" s="8">
        <f>1+AI54</f>
        <v>35</v>
      </c>
      <c r="AJ55" s="41"/>
      <c r="AK55" s="58">
        <f>IF(O55=0,1,0)</f>
        <v>1</v>
      </c>
      <c r="AL55" s="58">
        <v>200</v>
      </c>
      <c r="AN55" s="15"/>
      <c r="AP55" s="41">
        <f t="shared" si="8"/>
        <v>0</v>
      </c>
    </row>
    <row r="56" spans="1:42" ht="12" customHeight="1" x14ac:dyDescent="0.35">
      <c r="A56" s="8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8"/>
      <c r="P56" s="29"/>
      <c r="Q56" s="14"/>
      <c r="R56" s="14"/>
      <c r="S56" s="14"/>
      <c r="T56" s="14"/>
      <c r="U56" s="84"/>
      <c r="V56" s="26"/>
      <c r="AC56" s="22"/>
      <c r="AH56" s="9"/>
      <c r="AJ56" s="42">
        <f>SUM(AD51:AH55)</f>
        <v>0</v>
      </c>
      <c r="AM56" s="9">
        <f>SUM(AL51:AL55)</f>
        <v>920</v>
      </c>
      <c r="AP56" s="23"/>
    </row>
    <row r="57" spans="1:42" ht="17.25" x14ac:dyDescent="0.35">
      <c r="A57" s="82"/>
      <c r="B57" s="186" t="s">
        <v>119</v>
      </c>
      <c r="C57" s="186"/>
      <c r="D57" s="186"/>
      <c r="E57" s="186"/>
      <c r="F57" s="186"/>
      <c r="G57" s="186"/>
      <c r="H57" s="186"/>
      <c r="I57" s="186"/>
      <c r="J57" s="14"/>
      <c r="K57" s="14"/>
      <c r="L57" s="14"/>
      <c r="M57" s="155" t="s">
        <v>26</v>
      </c>
      <c r="N57" s="156"/>
      <c r="O57" s="157"/>
      <c r="P57" s="146" t="s">
        <v>36</v>
      </c>
      <c r="Q57" s="146"/>
      <c r="R57" s="146"/>
      <c r="S57" s="146"/>
      <c r="T57" s="146"/>
      <c r="U57" s="84"/>
      <c r="V57" s="26"/>
      <c r="AC57" s="22"/>
      <c r="AJ57" s="40"/>
      <c r="AP57" s="23"/>
    </row>
    <row r="58" spans="1:42" s="23" customFormat="1" ht="14.85" customHeight="1" x14ac:dyDescent="0.35">
      <c r="A58" s="8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8"/>
      <c r="N58" s="159"/>
      <c r="O58" s="160"/>
      <c r="P58" s="17" t="s">
        <v>31</v>
      </c>
      <c r="Q58" s="18" t="s">
        <v>32</v>
      </c>
      <c r="R58" s="18" t="s">
        <v>33</v>
      </c>
      <c r="S58" s="18" t="s">
        <v>34</v>
      </c>
      <c r="T58" s="18" t="s">
        <v>35</v>
      </c>
      <c r="U58" s="83"/>
      <c r="V58" s="27"/>
      <c r="W58" s="95"/>
      <c r="X58" s="95"/>
      <c r="Y58" s="95"/>
      <c r="Z58" s="95"/>
      <c r="AA58" s="95"/>
      <c r="AB58" s="95"/>
      <c r="AC58" s="22"/>
      <c r="AD58" s="95"/>
      <c r="AE58" s="95"/>
      <c r="AF58" s="95"/>
      <c r="AG58" s="95"/>
      <c r="AH58" s="95"/>
      <c r="AI58" s="8"/>
      <c r="AJ58" s="41"/>
      <c r="AK58" s="24"/>
      <c r="AL58" s="24"/>
      <c r="AN58" s="15"/>
    </row>
    <row r="59" spans="1:42" s="23" customFormat="1" ht="14.85" customHeight="1" x14ac:dyDescent="0.35">
      <c r="A59" s="82"/>
      <c r="B59" s="143" t="s">
        <v>38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56"/>
      <c r="P59" s="1"/>
      <c r="Q59" s="1"/>
      <c r="R59" s="1"/>
      <c r="S59" s="1"/>
      <c r="T59" s="1" t="s">
        <v>92</v>
      </c>
      <c r="U59" s="83"/>
      <c r="V59" s="27"/>
      <c r="W59" s="87">
        <v>15</v>
      </c>
      <c r="X59" s="21">
        <f t="shared" ref="X59:AB76" si="27">IF(P59="x",1,0)</f>
        <v>0</v>
      </c>
      <c r="Y59" s="21">
        <f t="shared" si="27"/>
        <v>0</v>
      </c>
      <c r="Z59" s="21">
        <f t="shared" si="27"/>
        <v>0</v>
      </c>
      <c r="AA59" s="21">
        <f t="shared" si="27"/>
        <v>0</v>
      </c>
      <c r="AB59" s="21">
        <f t="shared" si="27"/>
        <v>1</v>
      </c>
      <c r="AC59" s="22"/>
      <c r="AD59" s="57">
        <f t="shared" ref="AD59:AD93" si="28">4*(W59*X59)</f>
        <v>0</v>
      </c>
      <c r="AE59" s="57">
        <f t="shared" ref="AE59:AE93" si="29">3*(W59*Y59)</f>
        <v>0</v>
      </c>
      <c r="AF59" s="57">
        <f t="shared" ref="AF59:AF93" si="30">2*(W59*Z59)</f>
        <v>0</v>
      </c>
      <c r="AG59" s="57">
        <f t="shared" ref="AG59:AG93" si="31">+W59*AA59</f>
        <v>0</v>
      </c>
      <c r="AH59" s="57">
        <v>0</v>
      </c>
      <c r="AI59" s="8">
        <f>1+AI55</f>
        <v>36</v>
      </c>
      <c r="AJ59" s="41"/>
      <c r="AK59" s="58">
        <f t="shared" ref="AK59:AK89" si="32">IF(O59=0,1,0)</f>
        <v>1</v>
      </c>
      <c r="AL59" s="58">
        <v>60</v>
      </c>
      <c r="AN59" s="15"/>
      <c r="AP59" s="41">
        <f t="shared" si="8"/>
        <v>0</v>
      </c>
    </row>
    <row r="60" spans="1:42" s="23" customFormat="1" ht="14.85" customHeight="1" x14ac:dyDescent="0.35">
      <c r="A60" s="82"/>
      <c r="B60" s="143" t="s">
        <v>79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56"/>
      <c r="P60" s="1"/>
      <c r="Q60" s="1"/>
      <c r="R60" s="1"/>
      <c r="S60" s="1"/>
      <c r="T60" s="1" t="s">
        <v>92</v>
      </c>
      <c r="U60" s="83"/>
      <c r="V60" s="27"/>
      <c r="W60" s="87">
        <v>15</v>
      </c>
      <c r="X60" s="21">
        <f t="shared" si="27"/>
        <v>0</v>
      </c>
      <c r="Y60" s="21">
        <f t="shared" si="27"/>
        <v>0</v>
      </c>
      <c r="Z60" s="21">
        <f t="shared" si="27"/>
        <v>0</v>
      </c>
      <c r="AA60" s="21">
        <f t="shared" si="27"/>
        <v>0</v>
      </c>
      <c r="AB60" s="21">
        <f t="shared" si="27"/>
        <v>1</v>
      </c>
      <c r="AC60" s="22"/>
      <c r="AD60" s="57">
        <f t="shared" si="28"/>
        <v>0</v>
      </c>
      <c r="AE60" s="57">
        <f t="shared" si="29"/>
        <v>0</v>
      </c>
      <c r="AF60" s="57">
        <f t="shared" si="30"/>
        <v>0</v>
      </c>
      <c r="AG60" s="57">
        <f t="shared" si="31"/>
        <v>0</v>
      </c>
      <c r="AH60" s="57">
        <v>0</v>
      </c>
      <c r="AI60" s="8">
        <f>1+AI59</f>
        <v>37</v>
      </c>
      <c r="AJ60" s="41"/>
      <c r="AK60" s="58">
        <f t="shared" si="32"/>
        <v>1</v>
      </c>
      <c r="AL60" s="58">
        <v>60</v>
      </c>
      <c r="AN60" s="15"/>
      <c r="AP60" s="41">
        <f t="shared" si="8"/>
        <v>0</v>
      </c>
    </row>
    <row r="61" spans="1:42" s="23" customFormat="1" ht="14.85" customHeight="1" x14ac:dyDescent="0.35">
      <c r="A61" s="82"/>
      <c r="B61" s="143" t="s">
        <v>199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72"/>
      <c r="O61" s="56"/>
      <c r="P61" s="1"/>
      <c r="Q61" s="1"/>
      <c r="R61" s="1"/>
      <c r="S61" s="1"/>
      <c r="T61" s="1" t="s">
        <v>92</v>
      </c>
      <c r="U61" s="83"/>
      <c r="V61" s="27"/>
      <c r="W61" s="87">
        <v>40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1</v>
      </c>
      <c r="AC61" s="22"/>
      <c r="AD61" s="57">
        <f>4*(W61*X61)</f>
        <v>0</v>
      </c>
      <c r="AE61" s="57">
        <f>3*(W61*Y61)</f>
        <v>0</v>
      </c>
      <c r="AF61" s="57">
        <f>2*(W61*Z61)</f>
        <v>0</v>
      </c>
      <c r="AG61" s="57">
        <v>0</v>
      </c>
      <c r="AH61" s="57">
        <v>0</v>
      </c>
      <c r="AI61" s="8">
        <f t="shared" ref="AI61:AI89" si="33">1+AI60</f>
        <v>38</v>
      </c>
      <c r="AJ61" s="41"/>
      <c r="AK61" s="58">
        <f>IF(O61=0,1,0)</f>
        <v>1</v>
      </c>
      <c r="AL61" s="58">
        <v>160</v>
      </c>
      <c r="AN61" s="15"/>
      <c r="AP61" s="41">
        <f t="shared" si="8"/>
        <v>0</v>
      </c>
    </row>
    <row r="62" spans="1:42" s="23" customFormat="1" ht="14.85" customHeight="1" x14ac:dyDescent="0.35">
      <c r="A62" s="82"/>
      <c r="B62" s="143" t="s">
        <v>148</v>
      </c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72"/>
      <c r="O62" s="56"/>
      <c r="P62" s="1"/>
      <c r="Q62" s="1"/>
      <c r="R62" s="1"/>
      <c r="S62" s="1"/>
      <c r="T62" s="1" t="s">
        <v>92</v>
      </c>
      <c r="U62" s="83"/>
      <c r="V62" s="27"/>
      <c r="W62" s="87">
        <v>40</v>
      </c>
      <c r="X62" s="21">
        <f t="shared" si="27"/>
        <v>0</v>
      </c>
      <c r="Y62" s="21">
        <f t="shared" si="27"/>
        <v>0</v>
      </c>
      <c r="Z62" s="21">
        <f t="shared" si="27"/>
        <v>0</v>
      </c>
      <c r="AA62" s="21">
        <f t="shared" si="27"/>
        <v>0</v>
      </c>
      <c r="AB62" s="21">
        <f t="shared" si="27"/>
        <v>1</v>
      </c>
      <c r="AC62" s="22"/>
      <c r="AD62" s="57">
        <f>4*(W62*X62)</f>
        <v>0</v>
      </c>
      <c r="AE62" s="57">
        <f>3*(W62*Y62)</f>
        <v>0</v>
      </c>
      <c r="AF62" s="57">
        <f>2*(W62*Z62)</f>
        <v>0</v>
      </c>
      <c r="AG62" s="57">
        <v>0</v>
      </c>
      <c r="AH62" s="57">
        <v>0</v>
      </c>
      <c r="AI62" s="8">
        <f t="shared" si="33"/>
        <v>39</v>
      </c>
      <c r="AJ62" s="41"/>
      <c r="AK62" s="58">
        <f>IF(O62=0,1,0)</f>
        <v>1</v>
      </c>
      <c r="AL62" s="58">
        <v>160</v>
      </c>
      <c r="AN62" s="15"/>
      <c r="AP62" s="41">
        <f t="shared" si="8"/>
        <v>0</v>
      </c>
    </row>
    <row r="63" spans="1:42" s="23" customFormat="1" ht="14.85" customHeight="1" x14ac:dyDescent="0.35">
      <c r="A63" s="82"/>
      <c r="B63" s="143" t="s">
        <v>60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56"/>
      <c r="P63" s="1"/>
      <c r="Q63" s="1"/>
      <c r="R63" s="1"/>
      <c r="S63" s="1"/>
      <c r="T63" s="1" t="s">
        <v>92</v>
      </c>
      <c r="U63" s="83"/>
      <c r="V63" s="27"/>
      <c r="W63" s="87">
        <v>8</v>
      </c>
      <c r="X63" s="21">
        <f t="shared" si="27"/>
        <v>0</v>
      </c>
      <c r="Y63" s="21">
        <f t="shared" si="27"/>
        <v>0</v>
      </c>
      <c r="Z63" s="21">
        <f t="shared" si="27"/>
        <v>0</v>
      </c>
      <c r="AA63" s="21">
        <f t="shared" si="27"/>
        <v>0</v>
      </c>
      <c r="AB63" s="21">
        <f t="shared" si="27"/>
        <v>1</v>
      </c>
      <c r="AC63" s="22"/>
      <c r="AD63" s="57">
        <f t="shared" si="28"/>
        <v>0</v>
      </c>
      <c r="AE63" s="57">
        <f t="shared" si="29"/>
        <v>0</v>
      </c>
      <c r="AF63" s="57">
        <f t="shared" si="30"/>
        <v>0</v>
      </c>
      <c r="AG63" s="57">
        <f t="shared" si="31"/>
        <v>0</v>
      </c>
      <c r="AH63" s="57">
        <v>0</v>
      </c>
      <c r="AI63" s="8">
        <f t="shared" si="33"/>
        <v>40</v>
      </c>
      <c r="AJ63" s="41"/>
      <c r="AK63" s="58">
        <f t="shared" si="32"/>
        <v>1</v>
      </c>
      <c r="AL63" s="58">
        <v>32</v>
      </c>
      <c r="AN63" s="15"/>
      <c r="AP63" s="41">
        <f t="shared" si="8"/>
        <v>0</v>
      </c>
    </row>
    <row r="64" spans="1:42" s="23" customFormat="1" ht="14.85" customHeight="1" x14ac:dyDescent="0.35">
      <c r="A64" s="82"/>
      <c r="B64" s="143" t="s">
        <v>66</v>
      </c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77"/>
      <c r="P64" s="1"/>
      <c r="Q64" s="1"/>
      <c r="R64" s="1"/>
      <c r="S64" s="1"/>
      <c r="T64" s="1" t="s">
        <v>92</v>
      </c>
      <c r="U64" s="83"/>
      <c r="V64" s="27"/>
      <c r="W64" s="87">
        <v>30</v>
      </c>
      <c r="X64" s="21">
        <f t="shared" si="27"/>
        <v>0</v>
      </c>
      <c r="Y64" s="21">
        <f t="shared" si="27"/>
        <v>0</v>
      </c>
      <c r="Z64" s="21">
        <f t="shared" si="27"/>
        <v>0</v>
      </c>
      <c r="AA64" s="21">
        <f t="shared" si="27"/>
        <v>0</v>
      </c>
      <c r="AB64" s="21">
        <f t="shared" si="27"/>
        <v>1</v>
      </c>
      <c r="AC64" s="22"/>
      <c r="AD64" s="57">
        <f t="shared" si="28"/>
        <v>0</v>
      </c>
      <c r="AE64" s="57">
        <f t="shared" si="29"/>
        <v>0</v>
      </c>
      <c r="AF64" s="57">
        <f t="shared" si="30"/>
        <v>0</v>
      </c>
      <c r="AG64" s="57">
        <f t="shared" si="31"/>
        <v>0</v>
      </c>
      <c r="AH64" s="57">
        <v>0</v>
      </c>
      <c r="AI64" s="8">
        <f t="shared" si="33"/>
        <v>41</v>
      </c>
      <c r="AJ64" s="41"/>
      <c r="AK64" s="58">
        <f t="shared" si="32"/>
        <v>1</v>
      </c>
      <c r="AL64" s="58">
        <v>120</v>
      </c>
      <c r="AN64" s="15"/>
      <c r="AP64" s="41">
        <f t="shared" si="8"/>
        <v>0</v>
      </c>
    </row>
    <row r="65" spans="1:42" s="23" customFormat="1" ht="14.85" customHeight="1" x14ac:dyDescent="0.35">
      <c r="A65" s="82"/>
      <c r="B65" s="143" t="s">
        <v>63</v>
      </c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56"/>
      <c r="P65" s="1"/>
      <c r="Q65" s="1"/>
      <c r="R65" s="1"/>
      <c r="S65" s="1"/>
      <c r="T65" s="1" t="s">
        <v>92</v>
      </c>
      <c r="U65" s="83"/>
      <c r="V65" s="27"/>
      <c r="W65" s="87">
        <v>20</v>
      </c>
      <c r="X65" s="21">
        <f t="shared" si="27"/>
        <v>0</v>
      </c>
      <c r="Y65" s="21">
        <f t="shared" si="27"/>
        <v>0</v>
      </c>
      <c r="Z65" s="21">
        <f t="shared" si="27"/>
        <v>0</v>
      </c>
      <c r="AA65" s="21">
        <f t="shared" si="27"/>
        <v>0</v>
      </c>
      <c r="AB65" s="21">
        <f t="shared" si="27"/>
        <v>1</v>
      </c>
      <c r="AC65" s="22"/>
      <c r="AD65" s="57">
        <f t="shared" si="28"/>
        <v>0</v>
      </c>
      <c r="AE65" s="57">
        <f t="shared" si="29"/>
        <v>0</v>
      </c>
      <c r="AF65" s="57">
        <f t="shared" si="30"/>
        <v>0</v>
      </c>
      <c r="AG65" s="57">
        <f t="shared" si="31"/>
        <v>0</v>
      </c>
      <c r="AH65" s="57">
        <v>0</v>
      </c>
      <c r="AI65" s="8">
        <f t="shared" si="33"/>
        <v>42</v>
      </c>
      <c r="AJ65" s="41"/>
      <c r="AK65" s="58">
        <f t="shared" si="32"/>
        <v>1</v>
      </c>
      <c r="AL65" s="58">
        <v>80</v>
      </c>
      <c r="AN65" s="15"/>
      <c r="AP65" s="41">
        <f t="shared" si="8"/>
        <v>0</v>
      </c>
    </row>
    <row r="66" spans="1:42" s="23" customFormat="1" ht="14.85" customHeight="1" x14ac:dyDescent="0.35">
      <c r="A66" s="82"/>
      <c r="B66" s="143" t="s">
        <v>64</v>
      </c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77"/>
      <c r="P66" s="1"/>
      <c r="Q66" s="1"/>
      <c r="R66" s="1"/>
      <c r="S66" s="1"/>
      <c r="T66" s="1" t="s">
        <v>92</v>
      </c>
      <c r="U66" s="83"/>
      <c r="V66" s="27"/>
      <c r="W66" s="87">
        <v>20</v>
      </c>
      <c r="X66" s="21">
        <f t="shared" si="27"/>
        <v>0</v>
      </c>
      <c r="Y66" s="21">
        <f t="shared" si="27"/>
        <v>0</v>
      </c>
      <c r="Z66" s="21">
        <f t="shared" si="27"/>
        <v>0</v>
      </c>
      <c r="AA66" s="21">
        <f t="shared" si="27"/>
        <v>0</v>
      </c>
      <c r="AB66" s="21">
        <f t="shared" si="27"/>
        <v>1</v>
      </c>
      <c r="AC66" s="22"/>
      <c r="AD66" s="57">
        <f t="shared" si="28"/>
        <v>0</v>
      </c>
      <c r="AE66" s="57">
        <f t="shared" si="29"/>
        <v>0</v>
      </c>
      <c r="AF66" s="57">
        <f t="shared" si="30"/>
        <v>0</v>
      </c>
      <c r="AG66" s="57">
        <f t="shared" si="31"/>
        <v>0</v>
      </c>
      <c r="AH66" s="57">
        <v>0</v>
      </c>
      <c r="AI66" s="8">
        <f t="shared" si="33"/>
        <v>43</v>
      </c>
      <c r="AJ66" s="41"/>
      <c r="AK66" s="58">
        <f t="shared" si="32"/>
        <v>1</v>
      </c>
      <c r="AL66" s="58">
        <v>80</v>
      </c>
      <c r="AN66" s="15"/>
      <c r="AP66" s="41">
        <f t="shared" si="8"/>
        <v>0</v>
      </c>
    </row>
    <row r="67" spans="1:42" s="23" customFormat="1" ht="14.85" customHeight="1" x14ac:dyDescent="0.35">
      <c r="A67" s="82"/>
      <c r="B67" s="143" t="s">
        <v>11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56"/>
      <c r="P67" s="1"/>
      <c r="Q67" s="1"/>
      <c r="R67" s="1"/>
      <c r="S67" s="1"/>
      <c r="T67" s="1" t="s">
        <v>92</v>
      </c>
      <c r="U67" s="83"/>
      <c r="V67" s="27"/>
      <c r="W67" s="87">
        <v>20</v>
      </c>
      <c r="X67" s="21">
        <f t="shared" si="27"/>
        <v>0</v>
      </c>
      <c r="Y67" s="21">
        <f t="shared" si="27"/>
        <v>0</v>
      </c>
      <c r="Z67" s="21">
        <f t="shared" si="27"/>
        <v>0</v>
      </c>
      <c r="AA67" s="21">
        <f t="shared" si="27"/>
        <v>0</v>
      </c>
      <c r="AB67" s="21">
        <f t="shared" si="27"/>
        <v>1</v>
      </c>
      <c r="AC67" s="22"/>
      <c r="AD67" s="57">
        <f t="shared" si="28"/>
        <v>0</v>
      </c>
      <c r="AE67" s="57">
        <f t="shared" si="29"/>
        <v>0</v>
      </c>
      <c r="AF67" s="57">
        <f t="shared" si="30"/>
        <v>0</v>
      </c>
      <c r="AG67" s="57">
        <f t="shared" si="31"/>
        <v>0</v>
      </c>
      <c r="AH67" s="57">
        <v>0</v>
      </c>
      <c r="AI67" s="8">
        <f t="shared" si="33"/>
        <v>44</v>
      </c>
      <c r="AJ67" s="41"/>
      <c r="AK67" s="58">
        <f t="shared" si="32"/>
        <v>1</v>
      </c>
      <c r="AL67" s="58">
        <v>80</v>
      </c>
      <c r="AN67" s="15"/>
      <c r="AP67" s="41">
        <f t="shared" si="8"/>
        <v>0</v>
      </c>
    </row>
    <row r="68" spans="1:42" s="23" customFormat="1" ht="14.85" customHeight="1" x14ac:dyDescent="0.35">
      <c r="A68" s="82"/>
      <c r="B68" s="173" t="s">
        <v>84</v>
      </c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64"/>
      <c r="P68" s="1"/>
      <c r="Q68" s="1"/>
      <c r="R68" s="1"/>
      <c r="S68" s="1"/>
      <c r="T68" s="1" t="s">
        <v>92</v>
      </c>
      <c r="U68" s="83"/>
      <c r="V68" s="27"/>
      <c r="W68" s="87">
        <v>20</v>
      </c>
      <c r="X68" s="21">
        <f t="shared" si="27"/>
        <v>0</v>
      </c>
      <c r="Y68" s="21">
        <f t="shared" si="27"/>
        <v>0</v>
      </c>
      <c r="Z68" s="21">
        <f t="shared" si="27"/>
        <v>0</v>
      </c>
      <c r="AA68" s="21">
        <f t="shared" si="27"/>
        <v>0</v>
      </c>
      <c r="AB68" s="21">
        <f t="shared" si="27"/>
        <v>1</v>
      </c>
      <c r="AC68" s="22"/>
      <c r="AD68" s="57">
        <f t="shared" si="28"/>
        <v>0</v>
      </c>
      <c r="AE68" s="57">
        <f t="shared" si="29"/>
        <v>0</v>
      </c>
      <c r="AF68" s="57">
        <f t="shared" si="30"/>
        <v>0</v>
      </c>
      <c r="AG68" s="57">
        <f t="shared" si="31"/>
        <v>0</v>
      </c>
      <c r="AH68" s="57">
        <v>0</v>
      </c>
      <c r="AI68" s="8">
        <f t="shared" si="33"/>
        <v>45</v>
      </c>
      <c r="AJ68" s="41"/>
      <c r="AK68" s="58">
        <f t="shared" si="32"/>
        <v>1</v>
      </c>
      <c r="AL68" s="58">
        <v>80</v>
      </c>
      <c r="AN68" s="15"/>
      <c r="AP68" s="41">
        <f t="shared" si="8"/>
        <v>0</v>
      </c>
    </row>
    <row r="69" spans="1:42" s="23" customFormat="1" ht="14.85" customHeight="1" x14ac:dyDescent="0.35">
      <c r="A69" s="82"/>
      <c r="B69" s="143" t="s">
        <v>37</v>
      </c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56"/>
      <c r="P69" s="1"/>
      <c r="Q69" s="1"/>
      <c r="R69" s="1"/>
      <c r="S69" s="1"/>
      <c r="T69" s="1" t="s">
        <v>92</v>
      </c>
      <c r="U69" s="83"/>
      <c r="V69" s="27"/>
      <c r="W69" s="87">
        <v>30</v>
      </c>
      <c r="X69" s="21">
        <f t="shared" si="27"/>
        <v>0</v>
      </c>
      <c r="Y69" s="21">
        <f t="shared" si="27"/>
        <v>0</v>
      </c>
      <c r="Z69" s="21">
        <f t="shared" si="27"/>
        <v>0</v>
      </c>
      <c r="AA69" s="21">
        <f t="shared" si="27"/>
        <v>0</v>
      </c>
      <c r="AB69" s="21">
        <f t="shared" si="27"/>
        <v>1</v>
      </c>
      <c r="AC69" s="22"/>
      <c r="AD69" s="57">
        <f t="shared" si="28"/>
        <v>0</v>
      </c>
      <c r="AE69" s="57">
        <f t="shared" si="29"/>
        <v>0</v>
      </c>
      <c r="AF69" s="57">
        <f t="shared" si="30"/>
        <v>0</v>
      </c>
      <c r="AG69" s="57">
        <f t="shared" si="31"/>
        <v>0</v>
      </c>
      <c r="AH69" s="57">
        <v>0</v>
      </c>
      <c r="AI69" s="8">
        <f t="shared" si="33"/>
        <v>46</v>
      </c>
      <c r="AJ69" s="41"/>
      <c r="AK69" s="58">
        <f t="shared" si="32"/>
        <v>1</v>
      </c>
      <c r="AL69" s="58">
        <v>120</v>
      </c>
      <c r="AN69" s="15"/>
      <c r="AP69" s="41">
        <f t="shared" si="8"/>
        <v>0</v>
      </c>
    </row>
    <row r="70" spans="1:42" s="23" customFormat="1" ht="14.85" customHeight="1" x14ac:dyDescent="0.35">
      <c r="A70" s="82"/>
      <c r="B70" s="143" t="s">
        <v>25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56"/>
      <c r="P70" s="1"/>
      <c r="Q70" s="1"/>
      <c r="R70" s="1"/>
      <c r="S70" s="1"/>
      <c r="T70" s="1" t="s">
        <v>92</v>
      </c>
      <c r="U70" s="83"/>
      <c r="V70" s="27"/>
      <c r="W70" s="87">
        <v>20</v>
      </c>
      <c r="X70" s="21">
        <f t="shared" si="27"/>
        <v>0</v>
      </c>
      <c r="Y70" s="21">
        <f t="shared" si="27"/>
        <v>0</v>
      </c>
      <c r="Z70" s="21">
        <f t="shared" si="27"/>
        <v>0</v>
      </c>
      <c r="AA70" s="21">
        <f t="shared" si="27"/>
        <v>0</v>
      </c>
      <c r="AB70" s="21">
        <f t="shared" si="27"/>
        <v>1</v>
      </c>
      <c r="AC70" s="22"/>
      <c r="AD70" s="57">
        <f t="shared" si="28"/>
        <v>0</v>
      </c>
      <c r="AE70" s="57">
        <f t="shared" si="29"/>
        <v>0</v>
      </c>
      <c r="AF70" s="57">
        <f t="shared" si="30"/>
        <v>0</v>
      </c>
      <c r="AG70" s="57">
        <f t="shared" si="31"/>
        <v>0</v>
      </c>
      <c r="AH70" s="57">
        <v>0</v>
      </c>
      <c r="AI70" s="8">
        <f t="shared" si="33"/>
        <v>47</v>
      </c>
      <c r="AJ70" s="41"/>
      <c r="AK70" s="58">
        <f t="shared" si="32"/>
        <v>1</v>
      </c>
      <c r="AL70" s="58">
        <v>80</v>
      </c>
      <c r="AN70" s="15"/>
      <c r="AP70" s="41">
        <f t="shared" si="8"/>
        <v>0</v>
      </c>
    </row>
    <row r="71" spans="1:42" s="23" customFormat="1" ht="14.85" customHeight="1" x14ac:dyDescent="0.35">
      <c r="A71" s="82"/>
      <c r="B71" s="143" t="s">
        <v>85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56"/>
      <c r="P71" s="1"/>
      <c r="Q71" s="1"/>
      <c r="R71" s="1"/>
      <c r="S71" s="1"/>
      <c r="T71" s="1" t="s">
        <v>92</v>
      </c>
      <c r="U71" s="83"/>
      <c r="V71" s="27"/>
      <c r="W71" s="87">
        <v>10</v>
      </c>
      <c r="X71" s="21">
        <f t="shared" si="27"/>
        <v>0</v>
      </c>
      <c r="Y71" s="21">
        <f t="shared" si="27"/>
        <v>0</v>
      </c>
      <c r="Z71" s="21">
        <f t="shared" si="27"/>
        <v>0</v>
      </c>
      <c r="AA71" s="21">
        <f t="shared" si="27"/>
        <v>0</v>
      </c>
      <c r="AB71" s="21">
        <f t="shared" si="27"/>
        <v>1</v>
      </c>
      <c r="AC71" s="22"/>
      <c r="AD71" s="57">
        <f t="shared" si="28"/>
        <v>0</v>
      </c>
      <c r="AE71" s="57">
        <f t="shared" si="29"/>
        <v>0</v>
      </c>
      <c r="AF71" s="57">
        <f t="shared" si="30"/>
        <v>0</v>
      </c>
      <c r="AG71" s="57">
        <f t="shared" si="31"/>
        <v>0</v>
      </c>
      <c r="AH71" s="57">
        <v>0</v>
      </c>
      <c r="AI71" s="8">
        <f t="shared" si="33"/>
        <v>48</v>
      </c>
      <c r="AJ71" s="41"/>
      <c r="AK71" s="58">
        <f t="shared" si="32"/>
        <v>1</v>
      </c>
      <c r="AL71" s="58">
        <v>40</v>
      </c>
      <c r="AN71" s="15"/>
      <c r="AP71" s="41">
        <f t="shared" si="8"/>
        <v>0</v>
      </c>
    </row>
    <row r="72" spans="1:42" s="23" customFormat="1" ht="14.85" customHeight="1" x14ac:dyDescent="0.35">
      <c r="A72" s="82"/>
      <c r="B72" s="143" t="s">
        <v>77</v>
      </c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77"/>
      <c r="P72" s="1"/>
      <c r="Q72" s="1"/>
      <c r="R72" s="1"/>
      <c r="S72" s="1"/>
      <c r="T72" s="1" t="s">
        <v>92</v>
      </c>
      <c r="U72" s="83"/>
      <c r="V72" s="27"/>
      <c r="W72" s="87">
        <v>10</v>
      </c>
      <c r="X72" s="21">
        <f t="shared" si="27"/>
        <v>0</v>
      </c>
      <c r="Y72" s="21">
        <f t="shared" si="27"/>
        <v>0</v>
      </c>
      <c r="Z72" s="21">
        <f t="shared" si="27"/>
        <v>0</v>
      </c>
      <c r="AA72" s="21">
        <f t="shared" si="27"/>
        <v>0</v>
      </c>
      <c r="AB72" s="21">
        <f t="shared" si="27"/>
        <v>1</v>
      </c>
      <c r="AC72" s="22"/>
      <c r="AD72" s="57">
        <f t="shared" si="28"/>
        <v>0</v>
      </c>
      <c r="AE72" s="57">
        <f t="shared" si="29"/>
        <v>0</v>
      </c>
      <c r="AF72" s="57">
        <f t="shared" si="30"/>
        <v>0</v>
      </c>
      <c r="AG72" s="57">
        <f t="shared" si="31"/>
        <v>0</v>
      </c>
      <c r="AH72" s="57">
        <v>0</v>
      </c>
      <c r="AI72" s="8">
        <f t="shared" si="33"/>
        <v>49</v>
      </c>
      <c r="AJ72" s="41"/>
      <c r="AK72" s="58">
        <f t="shared" si="32"/>
        <v>1</v>
      </c>
      <c r="AL72" s="58">
        <v>40</v>
      </c>
      <c r="AN72" s="15"/>
      <c r="AP72" s="41">
        <f t="shared" si="8"/>
        <v>0</v>
      </c>
    </row>
    <row r="73" spans="1:42" s="23" customFormat="1" ht="14.85" customHeight="1" x14ac:dyDescent="0.35">
      <c r="A73" s="82"/>
      <c r="B73" s="143" t="s">
        <v>78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77"/>
      <c r="P73" s="1"/>
      <c r="Q73" s="1"/>
      <c r="R73" s="1"/>
      <c r="S73" s="1"/>
      <c r="T73" s="1" t="s">
        <v>92</v>
      </c>
      <c r="U73" s="83"/>
      <c r="V73" s="27"/>
      <c r="W73" s="87">
        <v>10</v>
      </c>
      <c r="X73" s="21">
        <f t="shared" si="27"/>
        <v>0</v>
      </c>
      <c r="Y73" s="21">
        <f t="shared" si="27"/>
        <v>0</v>
      </c>
      <c r="Z73" s="21">
        <f t="shared" si="27"/>
        <v>0</v>
      </c>
      <c r="AA73" s="21">
        <f t="shared" si="27"/>
        <v>0</v>
      </c>
      <c r="AB73" s="21">
        <f t="shared" si="27"/>
        <v>1</v>
      </c>
      <c r="AC73" s="22"/>
      <c r="AD73" s="57">
        <f t="shared" si="28"/>
        <v>0</v>
      </c>
      <c r="AE73" s="57">
        <f t="shared" si="29"/>
        <v>0</v>
      </c>
      <c r="AF73" s="57">
        <f t="shared" si="30"/>
        <v>0</v>
      </c>
      <c r="AG73" s="57">
        <f t="shared" si="31"/>
        <v>0</v>
      </c>
      <c r="AH73" s="57">
        <v>0</v>
      </c>
      <c r="AI73" s="8">
        <f t="shared" si="33"/>
        <v>50</v>
      </c>
      <c r="AJ73" s="41"/>
      <c r="AK73" s="58">
        <f t="shared" si="32"/>
        <v>1</v>
      </c>
      <c r="AL73" s="58">
        <v>40</v>
      </c>
      <c r="AN73" s="15"/>
      <c r="AP73" s="41">
        <f t="shared" si="8"/>
        <v>0</v>
      </c>
    </row>
    <row r="74" spans="1:42" s="23" customFormat="1" ht="14.85" customHeight="1" x14ac:dyDescent="0.35">
      <c r="A74" s="82"/>
      <c r="B74" s="143" t="s">
        <v>72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56"/>
      <c r="P74" s="1"/>
      <c r="Q74" s="1"/>
      <c r="R74" s="1"/>
      <c r="S74" s="1"/>
      <c r="T74" s="1" t="s">
        <v>92</v>
      </c>
      <c r="U74" s="83"/>
      <c r="V74" s="27"/>
      <c r="W74" s="87">
        <v>20</v>
      </c>
      <c r="X74" s="21">
        <f t="shared" si="27"/>
        <v>0</v>
      </c>
      <c r="Y74" s="21">
        <f t="shared" si="27"/>
        <v>0</v>
      </c>
      <c r="Z74" s="21">
        <f t="shared" si="27"/>
        <v>0</v>
      </c>
      <c r="AA74" s="21">
        <f t="shared" si="27"/>
        <v>0</v>
      </c>
      <c r="AB74" s="21">
        <f t="shared" si="27"/>
        <v>1</v>
      </c>
      <c r="AC74" s="22"/>
      <c r="AD74" s="57">
        <f t="shared" si="28"/>
        <v>0</v>
      </c>
      <c r="AE74" s="57">
        <f t="shared" si="29"/>
        <v>0</v>
      </c>
      <c r="AF74" s="57">
        <f t="shared" si="30"/>
        <v>0</v>
      </c>
      <c r="AG74" s="57">
        <f t="shared" si="31"/>
        <v>0</v>
      </c>
      <c r="AH74" s="57">
        <v>0</v>
      </c>
      <c r="AI74" s="8">
        <f t="shared" si="33"/>
        <v>51</v>
      </c>
      <c r="AJ74" s="41"/>
      <c r="AK74" s="58">
        <f t="shared" si="32"/>
        <v>1</v>
      </c>
      <c r="AL74" s="58">
        <v>80</v>
      </c>
      <c r="AN74" s="15"/>
      <c r="AP74" s="41">
        <f t="shared" si="8"/>
        <v>0</v>
      </c>
    </row>
    <row r="75" spans="1:42" s="23" customFormat="1" ht="14.85" customHeight="1" x14ac:dyDescent="0.35">
      <c r="A75" s="82"/>
      <c r="B75" s="173" t="s">
        <v>86</v>
      </c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77"/>
      <c r="P75" s="1"/>
      <c r="Q75" s="1"/>
      <c r="R75" s="1"/>
      <c r="S75" s="1"/>
      <c r="T75" s="1" t="s">
        <v>92</v>
      </c>
      <c r="U75" s="83"/>
      <c r="V75" s="27"/>
      <c r="W75" s="87">
        <v>5</v>
      </c>
      <c r="X75" s="21">
        <f t="shared" si="27"/>
        <v>0</v>
      </c>
      <c r="Y75" s="21">
        <f t="shared" si="27"/>
        <v>0</v>
      </c>
      <c r="Z75" s="21">
        <f t="shared" si="27"/>
        <v>0</v>
      </c>
      <c r="AA75" s="21">
        <f t="shared" si="27"/>
        <v>0</v>
      </c>
      <c r="AB75" s="21">
        <f t="shared" si="27"/>
        <v>1</v>
      </c>
      <c r="AC75" s="22"/>
      <c r="AD75" s="57">
        <f t="shared" si="28"/>
        <v>0</v>
      </c>
      <c r="AE75" s="57">
        <f t="shared" si="29"/>
        <v>0</v>
      </c>
      <c r="AF75" s="57">
        <f t="shared" si="30"/>
        <v>0</v>
      </c>
      <c r="AG75" s="57">
        <f t="shared" si="31"/>
        <v>0</v>
      </c>
      <c r="AH75" s="57">
        <v>0</v>
      </c>
      <c r="AI75" s="8">
        <f t="shared" si="33"/>
        <v>52</v>
      </c>
      <c r="AJ75" s="41"/>
      <c r="AK75" s="58">
        <f t="shared" si="32"/>
        <v>1</v>
      </c>
      <c r="AL75" s="58">
        <v>20</v>
      </c>
      <c r="AN75" s="15"/>
      <c r="AP75" s="41">
        <f t="shared" si="8"/>
        <v>0</v>
      </c>
    </row>
    <row r="76" spans="1:42" s="23" customFormat="1" ht="14.85" customHeight="1" x14ac:dyDescent="0.35">
      <c r="A76" s="82"/>
      <c r="B76" s="173" t="s">
        <v>87</v>
      </c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77"/>
      <c r="P76" s="1"/>
      <c r="Q76" s="1"/>
      <c r="R76" s="1"/>
      <c r="S76" s="1"/>
      <c r="T76" s="1" t="s">
        <v>92</v>
      </c>
      <c r="U76" s="83"/>
      <c r="V76" s="27"/>
      <c r="W76" s="87">
        <v>10</v>
      </c>
      <c r="X76" s="21">
        <f t="shared" si="27"/>
        <v>0</v>
      </c>
      <c r="Y76" s="21">
        <f t="shared" si="27"/>
        <v>0</v>
      </c>
      <c r="Z76" s="21">
        <f t="shared" si="27"/>
        <v>0</v>
      </c>
      <c r="AA76" s="21">
        <f t="shared" si="27"/>
        <v>0</v>
      </c>
      <c r="AB76" s="21">
        <f t="shared" si="27"/>
        <v>1</v>
      </c>
      <c r="AC76" s="22"/>
      <c r="AD76" s="57">
        <f t="shared" si="28"/>
        <v>0</v>
      </c>
      <c r="AE76" s="57">
        <f t="shared" si="29"/>
        <v>0</v>
      </c>
      <c r="AF76" s="57">
        <f t="shared" si="30"/>
        <v>0</v>
      </c>
      <c r="AG76" s="57">
        <f t="shared" si="31"/>
        <v>0</v>
      </c>
      <c r="AH76" s="57">
        <v>0</v>
      </c>
      <c r="AI76" s="8">
        <f t="shared" si="33"/>
        <v>53</v>
      </c>
      <c r="AJ76" s="41"/>
      <c r="AK76" s="58">
        <f t="shared" si="32"/>
        <v>1</v>
      </c>
      <c r="AL76" s="58">
        <v>40</v>
      </c>
      <c r="AN76" s="15"/>
      <c r="AP76" s="41">
        <f t="shared" si="8"/>
        <v>0</v>
      </c>
    </row>
    <row r="77" spans="1:42" s="23" customFormat="1" ht="14.85" customHeight="1" x14ac:dyDescent="0.35">
      <c r="A77" s="82"/>
      <c r="B77" s="173" t="s">
        <v>88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77"/>
      <c r="P77" s="1"/>
      <c r="Q77" s="1"/>
      <c r="R77" s="1"/>
      <c r="S77" s="1"/>
      <c r="T77" s="1" t="s">
        <v>92</v>
      </c>
      <c r="U77" s="83"/>
      <c r="V77" s="27"/>
      <c r="W77" s="87">
        <v>10</v>
      </c>
      <c r="X77" s="21">
        <f t="shared" ref="X77:AB93" si="34">IF(P77="x",1,0)</f>
        <v>0</v>
      </c>
      <c r="Y77" s="21">
        <f t="shared" si="34"/>
        <v>0</v>
      </c>
      <c r="Z77" s="21">
        <f t="shared" si="34"/>
        <v>0</v>
      </c>
      <c r="AA77" s="21">
        <f t="shared" si="34"/>
        <v>0</v>
      </c>
      <c r="AB77" s="21">
        <f t="shared" si="34"/>
        <v>1</v>
      </c>
      <c r="AC77" s="22"/>
      <c r="AD77" s="57">
        <f t="shared" si="28"/>
        <v>0</v>
      </c>
      <c r="AE77" s="57">
        <f t="shared" si="29"/>
        <v>0</v>
      </c>
      <c r="AF77" s="57">
        <f t="shared" si="30"/>
        <v>0</v>
      </c>
      <c r="AG77" s="57">
        <f t="shared" si="31"/>
        <v>0</v>
      </c>
      <c r="AH77" s="57">
        <v>0</v>
      </c>
      <c r="AI77" s="8">
        <f t="shared" si="33"/>
        <v>54</v>
      </c>
      <c r="AJ77" s="41"/>
      <c r="AK77" s="58">
        <f t="shared" si="32"/>
        <v>1</v>
      </c>
      <c r="AL77" s="58">
        <v>40</v>
      </c>
      <c r="AN77" s="15"/>
      <c r="AP77" s="41">
        <f t="shared" si="8"/>
        <v>0</v>
      </c>
    </row>
    <row r="78" spans="1:42" s="23" customFormat="1" ht="14.85" customHeight="1" x14ac:dyDescent="0.35">
      <c r="A78" s="82"/>
      <c r="B78" s="173" t="s">
        <v>6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56"/>
      <c r="P78" s="1"/>
      <c r="Q78" s="1"/>
      <c r="R78" s="1"/>
      <c r="S78" s="1"/>
      <c r="T78" s="1" t="s">
        <v>92</v>
      </c>
      <c r="U78" s="83"/>
      <c r="V78" s="27"/>
      <c r="W78" s="87">
        <v>10</v>
      </c>
      <c r="X78" s="21">
        <f t="shared" si="34"/>
        <v>0</v>
      </c>
      <c r="Y78" s="21">
        <f t="shared" si="34"/>
        <v>0</v>
      </c>
      <c r="Z78" s="21">
        <f t="shared" si="34"/>
        <v>0</v>
      </c>
      <c r="AA78" s="21">
        <f t="shared" si="34"/>
        <v>0</v>
      </c>
      <c r="AB78" s="21">
        <f t="shared" si="34"/>
        <v>1</v>
      </c>
      <c r="AC78" s="22"/>
      <c r="AD78" s="57">
        <f t="shared" si="28"/>
        <v>0</v>
      </c>
      <c r="AE78" s="57">
        <f t="shared" si="29"/>
        <v>0</v>
      </c>
      <c r="AF78" s="57">
        <f t="shared" si="30"/>
        <v>0</v>
      </c>
      <c r="AG78" s="57">
        <f t="shared" si="31"/>
        <v>0</v>
      </c>
      <c r="AH78" s="57">
        <v>0</v>
      </c>
      <c r="AI78" s="8">
        <f t="shared" si="33"/>
        <v>55</v>
      </c>
      <c r="AJ78" s="41"/>
      <c r="AK78" s="58">
        <f t="shared" si="32"/>
        <v>1</v>
      </c>
      <c r="AL78" s="58">
        <v>40</v>
      </c>
      <c r="AN78" s="15"/>
      <c r="AP78" s="41">
        <f t="shared" si="8"/>
        <v>0</v>
      </c>
    </row>
    <row r="79" spans="1:42" s="23" customFormat="1" ht="14.85" customHeight="1" x14ac:dyDescent="0.35">
      <c r="A79" s="82"/>
      <c r="B79" s="143" t="s">
        <v>135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56"/>
      <c r="P79" s="1"/>
      <c r="Q79" s="1"/>
      <c r="R79" s="1"/>
      <c r="S79" s="1"/>
      <c r="T79" s="1" t="s">
        <v>92</v>
      </c>
      <c r="U79" s="83"/>
      <c r="V79" s="27"/>
      <c r="W79" s="87">
        <v>30</v>
      </c>
      <c r="X79" s="21">
        <f t="shared" si="34"/>
        <v>0</v>
      </c>
      <c r="Y79" s="21">
        <f t="shared" si="34"/>
        <v>0</v>
      </c>
      <c r="Z79" s="21">
        <f t="shared" si="34"/>
        <v>0</v>
      </c>
      <c r="AA79" s="21">
        <f t="shared" si="34"/>
        <v>0</v>
      </c>
      <c r="AB79" s="21">
        <f t="shared" si="34"/>
        <v>1</v>
      </c>
      <c r="AC79" s="22"/>
      <c r="AD79" s="57">
        <f t="shared" si="28"/>
        <v>0</v>
      </c>
      <c r="AE79" s="57">
        <f t="shared" si="29"/>
        <v>0</v>
      </c>
      <c r="AF79" s="57">
        <f t="shared" si="30"/>
        <v>0</v>
      </c>
      <c r="AG79" s="57">
        <f t="shared" si="31"/>
        <v>0</v>
      </c>
      <c r="AH79" s="57">
        <v>0</v>
      </c>
      <c r="AI79" s="8">
        <f t="shared" si="33"/>
        <v>56</v>
      </c>
      <c r="AJ79" s="41"/>
      <c r="AK79" s="58">
        <f t="shared" si="32"/>
        <v>1</v>
      </c>
      <c r="AL79" s="58">
        <v>120</v>
      </c>
      <c r="AN79" s="15"/>
      <c r="AP79" s="41">
        <f t="shared" si="8"/>
        <v>0</v>
      </c>
    </row>
    <row r="80" spans="1:42" s="23" customFormat="1" ht="14.85" customHeight="1" x14ac:dyDescent="0.35">
      <c r="A80" s="82"/>
      <c r="B80" s="143" t="s">
        <v>122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56"/>
      <c r="P80" s="1"/>
      <c r="Q80" s="1"/>
      <c r="R80" s="1"/>
      <c r="S80" s="1"/>
      <c r="T80" s="1" t="s">
        <v>92</v>
      </c>
      <c r="U80" s="83"/>
      <c r="V80" s="27"/>
      <c r="W80" s="87">
        <v>30</v>
      </c>
      <c r="X80" s="21">
        <f t="shared" si="34"/>
        <v>0</v>
      </c>
      <c r="Y80" s="21">
        <f t="shared" si="34"/>
        <v>0</v>
      </c>
      <c r="Z80" s="21">
        <f t="shared" si="34"/>
        <v>0</v>
      </c>
      <c r="AA80" s="21">
        <f t="shared" si="34"/>
        <v>0</v>
      </c>
      <c r="AB80" s="21">
        <f t="shared" si="34"/>
        <v>1</v>
      </c>
      <c r="AC80" s="22"/>
      <c r="AD80" s="57">
        <f t="shared" si="28"/>
        <v>0</v>
      </c>
      <c r="AE80" s="57">
        <f t="shared" si="29"/>
        <v>0</v>
      </c>
      <c r="AF80" s="57">
        <f t="shared" si="30"/>
        <v>0</v>
      </c>
      <c r="AG80" s="57">
        <f t="shared" si="31"/>
        <v>0</v>
      </c>
      <c r="AH80" s="57">
        <v>0</v>
      </c>
      <c r="AI80" s="8">
        <f t="shared" si="33"/>
        <v>57</v>
      </c>
      <c r="AJ80" s="41"/>
      <c r="AK80" s="58">
        <f t="shared" si="32"/>
        <v>1</v>
      </c>
      <c r="AL80" s="58">
        <v>120</v>
      </c>
      <c r="AN80" s="15"/>
      <c r="AP80" s="41">
        <f t="shared" si="8"/>
        <v>0</v>
      </c>
    </row>
    <row r="81" spans="1:42" s="23" customFormat="1" ht="14.85" customHeight="1" x14ac:dyDescent="0.35">
      <c r="A81" s="82"/>
      <c r="B81" s="143" t="s">
        <v>73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75"/>
      <c r="P81" s="1"/>
      <c r="Q81" s="1"/>
      <c r="R81" s="1"/>
      <c r="S81" s="1"/>
      <c r="T81" s="1" t="s">
        <v>92</v>
      </c>
      <c r="U81" s="83"/>
      <c r="V81" s="27"/>
      <c r="W81" s="87">
        <v>20</v>
      </c>
      <c r="X81" s="21">
        <f t="shared" si="34"/>
        <v>0</v>
      </c>
      <c r="Y81" s="21">
        <f t="shared" si="34"/>
        <v>0</v>
      </c>
      <c r="Z81" s="21">
        <f t="shared" si="34"/>
        <v>0</v>
      </c>
      <c r="AA81" s="21">
        <f t="shared" si="34"/>
        <v>0</v>
      </c>
      <c r="AB81" s="21">
        <f t="shared" si="34"/>
        <v>1</v>
      </c>
      <c r="AC81" s="22"/>
      <c r="AD81" s="57">
        <f t="shared" si="28"/>
        <v>0</v>
      </c>
      <c r="AE81" s="57">
        <f t="shared" si="29"/>
        <v>0</v>
      </c>
      <c r="AF81" s="57">
        <f t="shared" si="30"/>
        <v>0</v>
      </c>
      <c r="AG81" s="57">
        <f t="shared" si="31"/>
        <v>0</v>
      </c>
      <c r="AH81" s="57">
        <v>0</v>
      </c>
      <c r="AI81" s="8">
        <f t="shared" si="33"/>
        <v>58</v>
      </c>
      <c r="AJ81" s="41"/>
      <c r="AK81" s="58">
        <f t="shared" si="32"/>
        <v>1</v>
      </c>
      <c r="AL81" s="58">
        <v>80</v>
      </c>
      <c r="AN81" s="15"/>
      <c r="AP81" s="41">
        <f t="shared" si="8"/>
        <v>0</v>
      </c>
    </row>
    <row r="82" spans="1:42" s="23" customFormat="1" ht="14.85" customHeight="1" x14ac:dyDescent="0.35">
      <c r="A82" s="82"/>
      <c r="B82" s="143" t="s">
        <v>120</v>
      </c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75"/>
      <c r="P82" s="1"/>
      <c r="Q82" s="1"/>
      <c r="R82" s="1"/>
      <c r="S82" s="1"/>
      <c r="T82" s="1" t="s">
        <v>92</v>
      </c>
      <c r="U82" s="83"/>
      <c r="V82" s="27"/>
      <c r="W82" s="87">
        <v>20</v>
      </c>
      <c r="X82" s="21">
        <f t="shared" si="34"/>
        <v>0</v>
      </c>
      <c r="Y82" s="21">
        <f t="shared" si="34"/>
        <v>0</v>
      </c>
      <c r="Z82" s="21">
        <f t="shared" si="34"/>
        <v>0</v>
      </c>
      <c r="AA82" s="21">
        <f t="shared" si="34"/>
        <v>0</v>
      </c>
      <c r="AB82" s="21">
        <f t="shared" si="34"/>
        <v>1</v>
      </c>
      <c r="AC82" s="22"/>
      <c r="AD82" s="57">
        <f t="shared" si="28"/>
        <v>0</v>
      </c>
      <c r="AE82" s="57">
        <f t="shared" si="29"/>
        <v>0</v>
      </c>
      <c r="AF82" s="57">
        <f t="shared" si="30"/>
        <v>0</v>
      </c>
      <c r="AG82" s="57">
        <f t="shared" si="31"/>
        <v>0</v>
      </c>
      <c r="AH82" s="57">
        <v>0</v>
      </c>
      <c r="AI82" s="8">
        <f t="shared" si="33"/>
        <v>59</v>
      </c>
      <c r="AJ82" s="41"/>
      <c r="AK82" s="58">
        <f t="shared" si="32"/>
        <v>1</v>
      </c>
      <c r="AL82" s="58">
        <v>80</v>
      </c>
      <c r="AN82" s="15"/>
      <c r="AP82" s="41">
        <f t="shared" ref="AP82:AP132" si="35">MAX(AD82,AE82,AF82,AG82,AH82)</f>
        <v>0</v>
      </c>
    </row>
    <row r="83" spans="1:42" s="23" customFormat="1" ht="14.85" customHeight="1" x14ac:dyDescent="0.35">
      <c r="A83" s="82"/>
      <c r="B83" s="143" t="s">
        <v>74</v>
      </c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75"/>
      <c r="P83" s="1"/>
      <c r="Q83" s="1"/>
      <c r="R83" s="1"/>
      <c r="S83" s="1"/>
      <c r="T83" s="1" t="s">
        <v>92</v>
      </c>
      <c r="U83" s="83"/>
      <c r="V83" s="27"/>
      <c r="W83" s="87">
        <v>20</v>
      </c>
      <c r="X83" s="21">
        <f t="shared" si="34"/>
        <v>0</v>
      </c>
      <c r="Y83" s="21">
        <f t="shared" si="34"/>
        <v>0</v>
      </c>
      <c r="Z83" s="21">
        <f t="shared" si="34"/>
        <v>0</v>
      </c>
      <c r="AA83" s="21">
        <f t="shared" si="34"/>
        <v>0</v>
      </c>
      <c r="AB83" s="21">
        <f t="shared" si="34"/>
        <v>1</v>
      </c>
      <c r="AC83" s="22"/>
      <c r="AD83" s="57">
        <f t="shared" si="28"/>
        <v>0</v>
      </c>
      <c r="AE83" s="57">
        <f t="shared" si="29"/>
        <v>0</v>
      </c>
      <c r="AF83" s="57">
        <f t="shared" si="30"/>
        <v>0</v>
      </c>
      <c r="AG83" s="57">
        <f t="shared" si="31"/>
        <v>0</v>
      </c>
      <c r="AH83" s="57">
        <v>0</v>
      </c>
      <c r="AI83" s="8">
        <f t="shared" si="33"/>
        <v>60</v>
      </c>
      <c r="AJ83" s="41"/>
      <c r="AK83" s="58">
        <f t="shared" si="32"/>
        <v>1</v>
      </c>
      <c r="AL83" s="58">
        <v>80</v>
      </c>
      <c r="AN83" s="15"/>
      <c r="AP83" s="41">
        <f t="shared" si="35"/>
        <v>0</v>
      </c>
    </row>
    <row r="84" spans="1:42" s="23" customFormat="1" ht="14.85" customHeight="1" x14ac:dyDescent="0.35">
      <c r="A84" s="82"/>
      <c r="B84" s="143" t="s">
        <v>136</v>
      </c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75"/>
      <c r="P84" s="1"/>
      <c r="Q84" s="1"/>
      <c r="R84" s="1"/>
      <c r="S84" s="1"/>
      <c r="T84" s="1" t="s">
        <v>92</v>
      </c>
      <c r="U84" s="83"/>
      <c r="V84" s="27"/>
      <c r="W84" s="87">
        <v>15</v>
      </c>
      <c r="X84" s="21">
        <f t="shared" si="34"/>
        <v>0</v>
      </c>
      <c r="Y84" s="21">
        <f t="shared" si="34"/>
        <v>0</v>
      </c>
      <c r="Z84" s="21">
        <f t="shared" si="34"/>
        <v>0</v>
      </c>
      <c r="AA84" s="21">
        <f t="shared" si="34"/>
        <v>0</v>
      </c>
      <c r="AB84" s="21">
        <f t="shared" si="34"/>
        <v>1</v>
      </c>
      <c r="AC84" s="22"/>
      <c r="AD84" s="57">
        <f t="shared" si="28"/>
        <v>0</v>
      </c>
      <c r="AE84" s="57">
        <f t="shared" si="29"/>
        <v>0</v>
      </c>
      <c r="AF84" s="57">
        <f t="shared" si="30"/>
        <v>0</v>
      </c>
      <c r="AG84" s="57">
        <f t="shared" si="31"/>
        <v>0</v>
      </c>
      <c r="AH84" s="57">
        <v>0</v>
      </c>
      <c r="AI84" s="8">
        <f t="shared" si="33"/>
        <v>61</v>
      </c>
      <c r="AJ84" s="41"/>
      <c r="AK84" s="58">
        <f t="shared" si="32"/>
        <v>1</v>
      </c>
      <c r="AL84" s="58">
        <v>60</v>
      </c>
      <c r="AN84" s="15"/>
      <c r="AP84" s="41">
        <f t="shared" si="35"/>
        <v>0</v>
      </c>
    </row>
    <row r="85" spans="1:42" s="23" customFormat="1" ht="14.85" customHeight="1" x14ac:dyDescent="0.35">
      <c r="A85" s="82"/>
      <c r="B85" s="143" t="s">
        <v>75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77"/>
      <c r="P85" s="1"/>
      <c r="Q85" s="1"/>
      <c r="R85" s="1"/>
      <c r="S85" s="1"/>
      <c r="T85" s="1" t="s">
        <v>92</v>
      </c>
      <c r="U85" s="83"/>
      <c r="V85" s="27"/>
      <c r="W85" s="87">
        <v>15</v>
      </c>
      <c r="X85" s="21">
        <f t="shared" si="34"/>
        <v>0</v>
      </c>
      <c r="Y85" s="21">
        <f t="shared" si="34"/>
        <v>0</v>
      </c>
      <c r="Z85" s="21">
        <f t="shared" si="34"/>
        <v>0</v>
      </c>
      <c r="AA85" s="21">
        <f t="shared" si="34"/>
        <v>0</v>
      </c>
      <c r="AB85" s="21">
        <f t="shared" si="34"/>
        <v>1</v>
      </c>
      <c r="AC85" s="22"/>
      <c r="AD85" s="57">
        <f t="shared" si="28"/>
        <v>0</v>
      </c>
      <c r="AE85" s="57">
        <f t="shared" si="29"/>
        <v>0</v>
      </c>
      <c r="AF85" s="57">
        <f t="shared" si="30"/>
        <v>0</v>
      </c>
      <c r="AG85" s="57">
        <f t="shared" si="31"/>
        <v>0</v>
      </c>
      <c r="AH85" s="57">
        <v>0</v>
      </c>
      <c r="AI85" s="8">
        <f t="shared" si="33"/>
        <v>62</v>
      </c>
      <c r="AJ85" s="41"/>
      <c r="AK85" s="58">
        <f t="shared" si="32"/>
        <v>1</v>
      </c>
      <c r="AL85" s="58">
        <v>60</v>
      </c>
      <c r="AN85" s="15"/>
      <c r="AP85" s="41">
        <f t="shared" si="35"/>
        <v>0</v>
      </c>
    </row>
    <row r="86" spans="1:42" s="23" customFormat="1" ht="14.85" customHeight="1" x14ac:dyDescent="0.35">
      <c r="A86" s="82"/>
      <c r="B86" s="143" t="s">
        <v>137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56"/>
      <c r="P86" s="1"/>
      <c r="Q86" s="1"/>
      <c r="R86" s="1"/>
      <c r="S86" s="1"/>
      <c r="T86" s="1" t="s">
        <v>92</v>
      </c>
      <c r="U86" s="83"/>
      <c r="V86" s="27"/>
      <c r="W86" s="87">
        <v>30</v>
      </c>
      <c r="X86" s="21">
        <f t="shared" si="34"/>
        <v>0</v>
      </c>
      <c r="Y86" s="21">
        <f t="shared" si="34"/>
        <v>0</v>
      </c>
      <c r="Z86" s="21">
        <f t="shared" si="34"/>
        <v>0</v>
      </c>
      <c r="AA86" s="21">
        <f t="shared" si="34"/>
        <v>0</v>
      </c>
      <c r="AB86" s="21">
        <f t="shared" si="34"/>
        <v>1</v>
      </c>
      <c r="AC86" s="22"/>
      <c r="AD86" s="57">
        <f t="shared" si="28"/>
        <v>0</v>
      </c>
      <c r="AE86" s="57">
        <f t="shared" si="29"/>
        <v>0</v>
      </c>
      <c r="AF86" s="57">
        <f t="shared" si="30"/>
        <v>0</v>
      </c>
      <c r="AG86" s="57">
        <f t="shared" si="31"/>
        <v>0</v>
      </c>
      <c r="AH86" s="57">
        <v>0</v>
      </c>
      <c r="AI86" s="8">
        <f t="shared" si="33"/>
        <v>63</v>
      </c>
      <c r="AJ86" s="41"/>
      <c r="AK86" s="58">
        <f t="shared" si="32"/>
        <v>1</v>
      </c>
      <c r="AL86" s="58">
        <v>120</v>
      </c>
      <c r="AN86" s="15"/>
      <c r="AP86" s="41">
        <f t="shared" si="35"/>
        <v>0</v>
      </c>
    </row>
    <row r="87" spans="1:42" s="23" customFormat="1" ht="14.85" customHeight="1" x14ac:dyDescent="0.35">
      <c r="A87" s="82"/>
      <c r="B87" s="143" t="s">
        <v>71</v>
      </c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56"/>
      <c r="P87" s="1"/>
      <c r="Q87" s="1"/>
      <c r="R87" s="1"/>
      <c r="S87" s="1"/>
      <c r="T87" s="1" t="s">
        <v>92</v>
      </c>
      <c r="U87" s="83"/>
      <c r="V87" s="27"/>
      <c r="W87" s="65">
        <v>0</v>
      </c>
      <c r="X87" s="21">
        <f t="shared" si="34"/>
        <v>0</v>
      </c>
      <c r="Y87" s="21">
        <f t="shared" si="34"/>
        <v>0</v>
      </c>
      <c r="Z87" s="21">
        <f t="shared" si="34"/>
        <v>0</v>
      </c>
      <c r="AA87" s="21">
        <f t="shared" si="34"/>
        <v>0</v>
      </c>
      <c r="AB87" s="21">
        <f t="shared" si="34"/>
        <v>1</v>
      </c>
      <c r="AC87" s="22"/>
      <c r="AD87" s="57">
        <f t="shared" si="28"/>
        <v>0</v>
      </c>
      <c r="AE87" s="57">
        <f t="shared" si="29"/>
        <v>0</v>
      </c>
      <c r="AF87" s="57">
        <f t="shared" si="30"/>
        <v>0</v>
      </c>
      <c r="AG87" s="57">
        <f t="shared" si="31"/>
        <v>0</v>
      </c>
      <c r="AH87" s="57">
        <v>0</v>
      </c>
      <c r="AI87" s="8">
        <f t="shared" si="33"/>
        <v>64</v>
      </c>
      <c r="AJ87" s="41"/>
      <c r="AK87" s="58">
        <f t="shared" si="32"/>
        <v>1</v>
      </c>
      <c r="AL87" s="58">
        <v>0</v>
      </c>
      <c r="AN87" s="15"/>
      <c r="AP87" s="41">
        <f t="shared" si="35"/>
        <v>0</v>
      </c>
    </row>
    <row r="88" spans="1:42" s="23" customFormat="1" ht="14.85" customHeight="1" x14ac:dyDescent="0.35">
      <c r="A88" s="82"/>
      <c r="B88" s="143" t="s">
        <v>70</v>
      </c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56"/>
      <c r="P88" s="1"/>
      <c r="Q88" s="1"/>
      <c r="R88" s="1"/>
      <c r="S88" s="1"/>
      <c r="T88" s="1" t="s">
        <v>92</v>
      </c>
      <c r="U88" s="83"/>
      <c r="V88" s="27"/>
      <c r="W88" s="65">
        <v>0</v>
      </c>
      <c r="X88" s="21">
        <f t="shared" si="34"/>
        <v>0</v>
      </c>
      <c r="Y88" s="21">
        <f t="shared" si="34"/>
        <v>0</v>
      </c>
      <c r="Z88" s="21">
        <f t="shared" si="34"/>
        <v>0</v>
      </c>
      <c r="AA88" s="21">
        <f t="shared" si="34"/>
        <v>0</v>
      </c>
      <c r="AB88" s="21">
        <f t="shared" si="34"/>
        <v>1</v>
      </c>
      <c r="AC88" s="22"/>
      <c r="AD88" s="57">
        <f t="shared" si="28"/>
        <v>0</v>
      </c>
      <c r="AE88" s="57">
        <f t="shared" si="29"/>
        <v>0</v>
      </c>
      <c r="AF88" s="57">
        <f t="shared" si="30"/>
        <v>0</v>
      </c>
      <c r="AG88" s="57">
        <f t="shared" si="31"/>
        <v>0</v>
      </c>
      <c r="AH88" s="57">
        <v>0</v>
      </c>
      <c r="AI88" s="8">
        <f t="shared" si="33"/>
        <v>65</v>
      </c>
      <c r="AJ88" s="41"/>
      <c r="AK88" s="58">
        <f t="shared" si="32"/>
        <v>1</v>
      </c>
      <c r="AL88" s="58">
        <v>0</v>
      </c>
      <c r="AN88" s="15"/>
      <c r="AP88" s="41">
        <f t="shared" si="35"/>
        <v>0</v>
      </c>
    </row>
    <row r="89" spans="1:42" s="23" customFormat="1" ht="14.85" customHeight="1" x14ac:dyDescent="0.35">
      <c r="A89" s="82"/>
      <c r="B89" s="143" t="s">
        <v>69</v>
      </c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56"/>
      <c r="P89" s="1"/>
      <c r="Q89" s="1"/>
      <c r="R89" s="1"/>
      <c r="S89" s="1"/>
      <c r="T89" s="1" t="s">
        <v>92</v>
      </c>
      <c r="U89" s="83"/>
      <c r="V89" s="27"/>
      <c r="W89" s="87">
        <v>10</v>
      </c>
      <c r="X89" s="21">
        <f t="shared" si="34"/>
        <v>0</v>
      </c>
      <c r="Y89" s="21">
        <f t="shared" si="34"/>
        <v>0</v>
      </c>
      <c r="Z89" s="21">
        <f t="shared" si="34"/>
        <v>0</v>
      </c>
      <c r="AA89" s="21">
        <f t="shared" si="34"/>
        <v>0</v>
      </c>
      <c r="AB89" s="21">
        <f t="shared" si="34"/>
        <v>1</v>
      </c>
      <c r="AC89" s="22"/>
      <c r="AD89" s="57">
        <f t="shared" si="28"/>
        <v>0</v>
      </c>
      <c r="AE89" s="57">
        <f t="shared" si="29"/>
        <v>0</v>
      </c>
      <c r="AF89" s="57">
        <f t="shared" si="30"/>
        <v>0</v>
      </c>
      <c r="AG89" s="57">
        <f t="shared" si="31"/>
        <v>0</v>
      </c>
      <c r="AH89" s="57">
        <v>0</v>
      </c>
      <c r="AI89" s="8">
        <f t="shared" si="33"/>
        <v>66</v>
      </c>
      <c r="AJ89" s="41"/>
      <c r="AK89" s="58">
        <f t="shared" si="32"/>
        <v>1</v>
      </c>
      <c r="AL89" s="58">
        <v>40</v>
      </c>
      <c r="AN89" s="15"/>
      <c r="AP89" s="41">
        <f t="shared" si="35"/>
        <v>0</v>
      </c>
    </row>
    <row r="90" spans="1:42" s="23" customFormat="1" ht="14.85" customHeight="1" x14ac:dyDescent="0.35">
      <c r="A90" s="8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66"/>
      <c r="P90" s="67"/>
      <c r="Q90" s="9"/>
      <c r="R90" s="9"/>
      <c r="S90" s="9"/>
      <c r="T90" s="9"/>
      <c r="U90" s="83"/>
      <c r="V90" s="27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I90" s="8"/>
      <c r="AJ90" s="42">
        <f>SUM(AD59:AH89)</f>
        <v>0</v>
      </c>
      <c r="AM90" s="23">
        <f>SUM(AL59:AL89)</f>
        <v>2212</v>
      </c>
      <c r="AN90" s="15"/>
    </row>
    <row r="91" spans="1:42" ht="20.25" x14ac:dyDescent="0.35">
      <c r="A91" s="82"/>
      <c r="B91" s="145" t="s">
        <v>112</v>
      </c>
      <c r="C91" s="145"/>
      <c r="D91" s="145"/>
      <c r="E91" s="145"/>
      <c r="F91" s="145"/>
      <c r="G91" s="145"/>
      <c r="H91" s="145"/>
      <c r="I91" s="145"/>
      <c r="J91" s="145"/>
      <c r="K91" s="145"/>
      <c r="L91" s="14"/>
      <c r="M91" s="155" t="s">
        <v>26</v>
      </c>
      <c r="N91" s="156"/>
      <c r="O91" s="157"/>
      <c r="P91" s="146" t="s">
        <v>36</v>
      </c>
      <c r="Q91" s="146"/>
      <c r="R91" s="146"/>
      <c r="S91" s="146"/>
      <c r="T91" s="146"/>
      <c r="U91" s="84"/>
      <c r="V91" s="26"/>
      <c r="AH91" s="9"/>
      <c r="AJ91" s="40"/>
      <c r="AP91" s="23"/>
    </row>
    <row r="92" spans="1:42" s="23" customFormat="1" ht="14.85" customHeight="1" x14ac:dyDescent="0.35">
      <c r="A92" s="8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58"/>
      <c r="N92" s="159"/>
      <c r="O92" s="160"/>
      <c r="P92" s="17" t="s">
        <v>31</v>
      </c>
      <c r="Q92" s="18" t="s">
        <v>32</v>
      </c>
      <c r="R92" s="18" t="s">
        <v>33</v>
      </c>
      <c r="S92" s="18" t="s">
        <v>34</v>
      </c>
      <c r="T92" s="18" t="s">
        <v>35</v>
      </c>
      <c r="U92" s="83"/>
      <c r="V92" s="27"/>
      <c r="W92" s="95"/>
      <c r="X92" s="95"/>
      <c r="Y92" s="95"/>
      <c r="Z92" s="95"/>
      <c r="AA92" s="95"/>
      <c r="AB92" s="95"/>
      <c r="AC92" s="22"/>
      <c r="AD92" s="95"/>
      <c r="AE92" s="95"/>
      <c r="AF92" s="95"/>
      <c r="AG92" s="95"/>
      <c r="AH92" s="95"/>
      <c r="AI92" s="8"/>
      <c r="AJ92" s="41"/>
      <c r="AK92" s="24"/>
      <c r="AL92" s="24"/>
      <c r="AN92" s="15"/>
    </row>
    <row r="93" spans="1:42" s="23" customFormat="1" ht="14.85" customHeight="1" x14ac:dyDescent="0.35">
      <c r="A93" s="82"/>
      <c r="B93" s="147" t="s">
        <v>195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9"/>
      <c r="O93" s="150"/>
      <c r="P93" s="138"/>
      <c r="Q93" s="138"/>
      <c r="R93" s="138"/>
      <c r="S93" s="138"/>
      <c r="T93" s="138" t="s">
        <v>92</v>
      </c>
      <c r="U93" s="83"/>
      <c r="V93" s="27"/>
      <c r="W93" s="87">
        <v>25</v>
      </c>
      <c r="X93" s="21">
        <f t="shared" si="34"/>
        <v>0</v>
      </c>
      <c r="Y93" s="21">
        <f t="shared" si="34"/>
        <v>0</v>
      </c>
      <c r="Z93" s="21">
        <f t="shared" si="34"/>
        <v>0</v>
      </c>
      <c r="AA93" s="21">
        <f t="shared" si="34"/>
        <v>0</v>
      </c>
      <c r="AB93" s="21">
        <f t="shared" si="34"/>
        <v>1</v>
      </c>
      <c r="AC93" s="22"/>
      <c r="AD93" s="57">
        <f t="shared" si="28"/>
        <v>0</v>
      </c>
      <c r="AE93" s="57">
        <f t="shared" si="29"/>
        <v>0</v>
      </c>
      <c r="AF93" s="57">
        <f t="shared" si="30"/>
        <v>0</v>
      </c>
      <c r="AG93" s="57">
        <f t="shared" si="31"/>
        <v>0</v>
      </c>
      <c r="AH93" s="57">
        <v>0</v>
      </c>
      <c r="AI93" s="8">
        <f>1+AI89</f>
        <v>67</v>
      </c>
      <c r="AJ93" s="68"/>
      <c r="AK93" s="58">
        <f>IF(O93=0,1,0)</f>
        <v>1</v>
      </c>
      <c r="AL93" s="58">
        <v>100</v>
      </c>
      <c r="AN93" s="15"/>
      <c r="AP93" s="41">
        <f t="shared" si="35"/>
        <v>0</v>
      </c>
    </row>
    <row r="94" spans="1:42" ht="14.85" customHeight="1" x14ac:dyDescent="0.35">
      <c r="A94" s="82"/>
      <c r="B94" s="140" t="s">
        <v>196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2"/>
      <c r="O94" s="151"/>
      <c r="P94" s="139"/>
      <c r="Q94" s="139"/>
      <c r="R94" s="139"/>
      <c r="S94" s="139"/>
      <c r="T94" s="139"/>
      <c r="U94" s="84"/>
      <c r="V94" s="26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J94" s="69"/>
      <c r="AK94" s="21"/>
      <c r="AL94" s="21"/>
      <c r="AM94" s="21"/>
      <c r="AP94" s="23"/>
    </row>
    <row r="95" spans="1:42" ht="24.95" customHeight="1" x14ac:dyDescent="0.35">
      <c r="A95" s="82"/>
      <c r="B95" s="152" t="s">
        <v>197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4"/>
      <c r="O95" s="70"/>
      <c r="P95" s="3"/>
      <c r="Q95" s="3"/>
      <c r="R95" s="3"/>
      <c r="S95" s="3"/>
      <c r="T95" s="3" t="s">
        <v>92</v>
      </c>
      <c r="U95" s="84"/>
      <c r="V95" s="26"/>
      <c r="W95" s="87">
        <v>15</v>
      </c>
      <c r="X95" s="21">
        <f t="shared" ref="X95:AB96" si="36">IF(P95="x",1,0)</f>
        <v>0</v>
      </c>
      <c r="Y95" s="21">
        <f t="shared" si="36"/>
        <v>0</v>
      </c>
      <c r="Z95" s="21">
        <f t="shared" si="36"/>
        <v>0</v>
      </c>
      <c r="AA95" s="21">
        <f t="shared" si="36"/>
        <v>0</v>
      </c>
      <c r="AB95" s="21">
        <f t="shared" si="36"/>
        <v>1</v>
      </c>
      <c r="AC95" s="22"/>
      <c r="AD95" s="57">
        <f t="shared" ref="AD95:AD96" si="37">4*(W95*X95)</f>
        <v>0</v>
      </c>
      <c r="AE95" s="57">
        <f t="shared" ref="AE95:AE96" si="38">3*(W95*Y95)</f>
        <v>0</v>
      </c>
      <c r="AF95" s="57">
        <f t="shared" ref="AF95:AF96" si="39">2*(W95*Z95)</f>
        <v>0</v>
      </c>
      <c r="AG95" s="57">
        <f t="shared" ref="AG95:AG96" si="40">+W95*AA95</f>
        <v>0</v>
      </c>
      <c r="AH95" s="57">
        <v>0</v>
      </c>
      <c r="AI95" s="8">
        <f>1+AI93</f>
        <v>68</v>
      </c>
      <c r="AJ95" s="42"/>
      <c r="AK95" s="58">
        <f>IF(O95=0,1,0)</f>
        <v>1</v>
      </c>
      <c r="AL95" s="58">
        <v>60</v>
      </c>
      <c r="AP95" s="41">
        <f t="shared" si="35"/>
        <v>0</v>
      </c>
    </row>
    <row r="96" spans="1:42" ht="27" customHeight="1" x14ac:dyDescent="0.35">
      <c r="A96" s="82"/>
      <c r="B96" s="194" t="s">
        <v>198</v>
      </c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6"/>
      <c r="O96" s="71"/>
      <c r="P96" s="3"/>
      <c r="Q96" s="3"/>
      <c r="R96" s="3"/>
      <c r="S96" s="3"/>
      <c r="T96" s="3" t="s">
        <v>92</v>
      </c>
      <c r="U96" s="84"/>
      <c r="V96" s="26"/>
      <c r="W96" s="87">
        <v>15</v>
      </c>
      <c r="X96" s="21">
        <f t="shared" si="36"/>
        <v>0</v>
      </c>
      <c r="Y96" s="21">
        <f t="shared" si="36"/>
        <v>0</v>
      </c>
      <c r="Z96" s="21">
        <f t="shared" si="36"/>
        <v>0</v>
      </c>
      <c r="AA96" s="21">
        <f t="shared" si="36"/>
        <v>0</v>
      </c>
      <c r="AB96" s="21">
        <f t="shared" si="36"/>
        <v>1</v>
      </c>
      <c r="AC96" s="22"/>
      <c r="AD96" s="57">
        <f t="shared" si="37"/>
        <v>0</v>
      </c>
      <c r="AE96" s="57">
        <f t="shared" si="38"/>
        <v>0</v>
      </c>
      <c r="AF96" s="57">
        <f t="shared" si="39"/>
        <v>0</v>
      </c>
      <c r="AG96" s="57">
        <f t="shared" si="40"/>
        <v>0</v>
      </c>
      <c r="AH96" s="57">
        <v>0</v>
      </c>
      <c r="AI96" s="8">
        <f>1+AI95</f>
        <v>69</v>
      </c>
      <c r="AJ96" s="40"/>
      <c r="AK96" s="58">
        <f>IF(O96=0,1,0)</f>
        <v>1</v>
      </c>
      <c r="AL96" s="58">
        <v>60</v>
      </c>
      <c r="AP96" s="41">
        <f t="shared" si="35"/>
        <v>0</v>
      </c>
    </row>
    <row r="97" spans="1:42" ht="14.85" customHeight="1" x14ac:dyDescent="0.35">
      <c r="A97" s="82"/>
      <c r="B97" s="194" t="s">
        <v>123</v>
      </c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6"/>
      <c r="O97" s="71"/>
      <c r="P97" s="180">
        <v>100</v>
      </c>
      <c r="Q97" s="180"/>
      <c r="R97" s="181"/>
      <c r="S97" s="182" t="s">
        <v>117</v>
      </c>
      <c r="T97" s="183"/>
      <c r="U97" s="83"/>
      <c r="V97" s="27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J97" s="69"/>
      <c r="AK97" s="21"/>
      <c r="AL97" s="21"/>
      <c r="AP97" s="41"/>
    </row>
    <row r="98" spans="1:42" ht="14.85" customHeight="1" x14ac:dyDescent="0.35">
      <c r="A98" s="82"/>
      <c r="B98" s="194" t="s">
        <v>108</v>
      </c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6"/>
      <c r="O98" s="75"/>
      <c r="P98" s="180">
        <v>0</v>
      </c>
      <c r="Q98" s="180"/>
      <c r="R98" s="181"/>
      <c r="S98" s="182" t="s">
        <v>111</v>
      </c>
      <c r="T98" s="183"/>
      <c r="U98" s="83"/>
      <c r="V98" s="27"/>
      <c r="W98" s="87">
        <v>2</v>
      </c>
      <c r="X98" s="59">
        <f>IF(O98="x",0,IF(AND(14&lt;P98,P98&lt;100),40,0))</f>
        <v>0</v>
      </c>
      <c r="Y98" s="59">
        <f>IF(O98="x",0,IF(AND(9&lt;P98,P98&lt;15),30,0))</f>
        <v>0</v>
      </c>
      <c r="Z98" s="59">
        <f>IF(O98="x",0,IF(AND(4&lt;P98,P98&lt;10),20,0))</f>
        <v>0</v>
      </c>
      <c r="AA98" s="59">
        <f>IF(O98="x",0,IF(AND(1&lt;P98,P98&lt;5),10,0))</f>
        <v>0</v>
      </c>
      <c r="AB98" s="59">
        <f t="shared" ref="AB98" si="41">IF(AND(20&lt;P98,P98&lt;100),0,0)</f>
        <v>0</v>
      </c>
      <c r="AC98" s="21"/>
      <c r="AD98" s="57">
        <f>4*(W98*X98)</f>
        <v>0</v>
      </c>
      <c r="AE98" s="57">
        <f>3*(W98*Y98)</f>
        <v>0</v>
      </c>
      <c r="AF98" s="57">
        <f>2*(W98*Z98)</f>
        <v>0</v>
      </c>
      <c r="AG98" s="57">
        <f>+W98*AA98</f>
        <v>0</v>
      </c>
      <c r="AH98" s="57">
        <v>0</v>
      </c>
      <c r="AI98" s="8">
        <f>1+AI96</f>
        <v>70</v>
      </c>
      <c r="AJ98" s="40"/>
      <c r="AK98" s="58">
        <f t="shared" ref="AK98:AK106" si="42">IF(O98=0,1,0)</f>
        <v>1</v>
      </c>
      <c r="AL98" s="58">
        <v>320</v>
      </c>
      <c r="AP98" s="41">
        <f t="shared" si="35"/>
        <v>0</v>
      </c>
    </row>
    <row r="99" spans="1:42" ht="14.85" customHeight="1" x14ac:dyDescent="0.35">
      <c r="A99" s="82"/>
      <c r="B99" s="152" t="s">
        <v>109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4"/>
      <c r="O99" s="75"/>
      <c r="P99" s="1"/>
      <c r="Q99" s="61" t="s">
        <v>57</v>
      </c>
      <c r="R99" s="62"/>
      <c r="S99" s="1" t="s">
        <v>92</v>
      </c>
      <c r="T99" s="61" t="s">
        <v>58</v>
      </c>
      <c r="U99" s="83"/>
      <c r="V99" s="27"/>
      <c r="W99" s="87">
        <v>20</v>
      </c>
      <c r="X99" s="21">
        <f t="shared" ref="X99:AB106" si="43">IF(P99="x",1,0)</f>
        <v>0</v>
      </c>
      <c r="Y99" s="21">
        <f t="shared" si="43"/>
        <v>0</v>
      </c>
      <c r="Z99" s="21">
        <f t="shared" si="43"/>
        <v>0</v>
      </c>
      <c r="AA99" s="21">
        <f t="shared" si="43"/>
        <v>1</v>
      </c>
      <c r="AB99" s="21">
        <f t="shared" si="43"/>
        <v>0</v>
      </c>
      <c r="AC99" s="22"/>
      <c r="AD99" s="57">
        <f t="shared" ref="AD99:AD106" si="44">4*(W99*X99)</f>
        <v>0</v>
      </c>
      <c r="AE99" s="57">
        <f t="shared" ref="AE99:AE106" si="45">3*(W99*Y99)</f>
        <v>0</v>
      </c>
      <c r="AF99" s="57">
        <f t="shared" ref="AF99:AF106" si="46">2*(W99*Z99)</f>
        <v>0</v>
      </c>
      <c r="AG99" s="80">
        <v>0</v>
      </c>
      <c r="AH99" s="80">
        <v>0</v>
      </c>
      <c r="AI99" s="8">
        <f>1+AI98</f>
        <v>71</v>
      </c>
      <c r="AJ99" s="40"/>
      <c r="AK99" s="58">
        <f t="shared" si="42"/>
        <v>1</v>
      </c>
      <c r="AL99" s="58">
        <v>80</v>
      </c>
      <c r="AP99" s="41">
        <f t="shared" si="35"/>
        <v>0</v>
      </c>
    </row>
    <row r="100" spans="1:42" ht="14.85" customHeight="1" x14ac:dyDescent="0.35">
      <c r="A100" s="82"/>
      <c r="B100" s="194" t="s">
        <v>110</v>
      </c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6"/>
      <c r="O100" s="75"/>
      <c r="P100" s="1"/>
      <c r="Q100" s="61" t="s">
        <v>57</v>
      </c>
      <c r="R100" s="62"/>
      <c r="S100" s="1" t="s">
        <v>92</v>
      </c>
      <c r="T100" s="61" t="s">
        <v>58</v>
      </c>
      <c r="U100" s="83"/>
      <c r="V100" s="27"/>
      <c r="W100" s="87">
        <v>20</v>
      </c>
      <c r="X100" s="21">
        <f t="shared" si="43"/>
        <v>0</v>
      </c>
      <c r="Y100" s="21">
        <f t="shared" si="43"/>
        <v>0</v>
      </c>
      <c r="Z100" s="21">
        <f t="shared" si="43"/>
        <v>0</v>
      </c>
      <c r="AA100" s="21">
        <f t="shared" si="43"/>
        <v>1</v>
      </c>
      <c r="AB100" s="21">
        <f t="shared" si="43"/>
        <v>0</v>
      </c>
      <c r="AC100" s="22"/>
      <c r="AD100" s="57">
        <f t="shared" si="44"/>
        <v>0</v>
      </c>
      <c r="AE100" s="57">
        <f t="shared" si="45"/>
        <v>0</v>
      </c>
      <c r="AF100" s="57">
        <f t="shared" si="46"/>
        <v>0</v>
      </c>
      <c r="AG100" s="80">
        <v>0</v>
      </c>
      <c r="AH100" s="80">
        <v>0</v>
      </c>
      <c r="AI100" s="8">
        <f t="shared" ref="AI100:AI106" si="47">1+AI99</f>
        <v>72</v>
      </c>
      <c r="AJ100" s="40"/>
      <c r="AK100" s="58">
        <f t="shared" si="42"/>
        <v>1</v>
      </c>
      <c r="AL100" s="58">
        <v>80</v>
      </c>
      <c r="AP100" s="41">
        <f t="shared" si="35"/>
        <v>0</v>
      </c>
    </row>
    <row r="101" spans="1:42" ht="14.85" customHeight="1" x14ac:dyDescent="0.35">
      <c r="A101" s="82"/>
      <c r="B101" s="152" t="s">
        <v>113</v>
      </c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4"/>
      <c r="O101" s="75"/>
      <c r="P101" s="1"/>
      <c r="Q101" s="61" t="s">
        <v>57</v>
      </c>
      <c r="R101" s="62"/>
      <c r="S101" s="1" t="s">
        <v>92</v>
      </c>
      <c r="T101" s="61" t="s">
        <v>58</v>
      </c>
      <c r="U101" s="83"/>
      <c r="V101" s="27"/>
      <c r="W101" s="87">
        <v>20</v>
      </c>
      <c r="X101" s="21">
        <f t="shared" si="43"/>
        <v>0</v>
      </c>
      <c r="Y101" s="21">
        <f t="shared" si="43"/>
        <v>0</v>
      </c>
      <c r="Z101" s="21">
        <f t="shared" si="43"/>
        <v>0</v>
      </c>
      <c r="AA101" s="21">
        <f t="shared" si="43"/>
        <v>1</v>
      </c>
      <c r="AB101" s="21">
        <f t="shared" si="43"/>
        <v>0</v>
      </c>
      <c r="AC101" s="22"/>
      <c r="AD101" s="57">
        <f t="shared" si="44"/>
        <v>0</v>
      </c>
      <c r="AE101" s="57">
        <f t="shared" si="45"/>
        <v>0</v>
      </c>
      <c r="AF101" s="57">
        <f t="shared" si="46"/>
        <v>0</v>
      </c>
      <c r="AG101" s="80">
        <v>0</v>
      </c>
      <c r="AH101" s="80">
        <v>0</v>
      </c>
      <c r="AI101" s="8">
        <f t="shared" si="47"/>
        <v>73</v>
      </c>
      <c r="AJ101" s="40"/>
      <c r="AK101" s="58">
        <f t="shared" si="42"/>
        <v>1</v>
      </c>
      <c r="AL101" s="58">
        <v>80</v>
      </c>
      <c r="AP101" s="41">
        <f t="shared" si="35"/>
        <v>0</v>
      </c>
    </row>
    <row r="102" spans="1:42" ht="14.85" customHeight="1" x14ac:dyDescent="0.35">
      <c r="A102" s="82"/>
      <c r="B102" s="152" t="s">
        <v>114</v>
      </c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4"/>
      <c r="O102" s="75"/>
      <c r="P102" s="1"/>
      <c r="Q102" s="61" t="s">
        <v>57</v>
      </c>
      <c r="R102" s="62"/>
      <c r="S102" s="1" t="s">
        <v>92</v>
      </c>
      <c r="T102" s="61" t="s">
        <v>58</v>
      </c>
      <c r="U102" s="83"/>
      <c r="V102" s="27"/>
      <c r="W102" s="87">
        <v>15</v>
      </c>
      <c r="X102" s="21">
        <f t="shared" si="43"/>
        <v>0</v>
      </c>
      <c r="Y102" s="21">
        <f t="shared" si="43"/>
        <v>0</v>
      </c>
      <c r="Z102" s="21">
        <f t="shared" si="43"/>
        <v>0</v>
      </c>
      <c r="AA102" s="21">
        <f t="shared" si="43"/>
        <v>1</v>
      </c>
      <c r="AB102" s="21">
        <f t="shared" si="43"/>
        <v>0</v>
      </c>
      <c r="AC102" s="22"/>
      <c r="AD102" s="57">
        <f t="shared" si="44"/>
        <v>0</v>
      </c>
      <c r="AE102" s="57">
        <f t="shared" si="45"/>
        <v>0</v>
      </c>
      <c r="AF102" s="57">
        <f t="shared" si="46"/>
        <v>0</v>
      </c>
      <c r="AG102" s="80">
        <v>0</v>
      </c>
      <c r="AH102" s="80">
        <v>0</v>
      </c>
      <c r="AI102" s="8">
        <f t="shared" si="47"/>
        <v>74</v>
      </c>
      <c r="AJ102" s="40"/>
      <c r="AK102" s="58">
        <f t="shared" si="42"/>
        <v>1</v>
      </c>
      <c r="AL102" s="58">
        <v>60</v>
      </c>
      <c r="AP102" s="41">
        <f t="shared" si="35"/>
        <v>0</v>
      </c>
    </row>
    <row r="103" spans="1:42" ht="14.85" customHeight="1" x14ac:dyDescent="0.35">
      <c r="A103" s="82"/>
      <c r="B103" s="152" t="s">
        <v>115</v>
      </c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4"/>
      <c r="O103" s="75"/>
      <c r="P103" s="1"/>
      <c r="Q103" s="61" t="s">
        <v>57</v>
      </c>
      <c r="R103" s="62"/>
      <c r="S103" s="1" t="s">
        <v>92</v>
      </c>
      <c r="T103" s="61" t="s">
        <v>58</v>
      </c>
      <c r="U103" s="83"/>
      <c r="V103" s="27"/>
      <c r="W103" s="87">
        <v>10</v>
      </c>
      <c r="X103" s="21">
        <f t="shared" si="43"/>
        <v>0</v>
      </c>
      <c r="Y103" s="21">
        <f t="shared" si="43"/>
        <v>0</v>
      </c>
      <c r="Z103" s="21">
        <f t="shared" si="43"/>
        <v>0</v>
      </c>
      <c r="AA103" s="21">
        <f t="shared" si="43"/>
        <v>1</v>
      </c>
      <c r="AB103" s="21">
        <f t="shared" si="43"/>
        <v>0</v>
      </c>
      <c r="AC103" s="22"/>
      <c r="AD103" s="57">
        <f t="shared" si="44"/>
        <v>0</v>
      </c>
      <c r="AE103" s="57">
        <f t="shared" si="45"/>
        <v>0</v>
      </c>
      <c r="AF103" s="57">
        <f t="shared" si="46"/>
        <v>0</v>
      </c>
      <c r="AG103" s="80">
        <v>0</v>
      </c>
      <c r="AH103" s="80">
        <v>0</v>
      </c>
      <c r="AI103" s="8">
        <f t="shared" si="47"/>
        <v>75</v>
      </c>
      <c r="AJ103" s="40"/>
      <c r="AK103" s="58">
        <f t="shared" si="42"/>
        <v>1</v>
      </c>
      <c r="AL103" s="58">
        <v>40</v>
      </c>
      <c r="AP103" s="41">
        <f t="shared" si="35"/>
        <v>0</v>
      </c>
    </row>
    <row r="104" spans="1:42" ht="21.95" customHeight="1" x14ac:dyDescent="0.35">
      <c r="A104" s="82"/>
      <c r="B104" s="152" t="s">
        <v>116</v>
      </c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4"/>
      <c r="O104" s="75"/>
      <c r="P104" s="1"/>
      <c r="Q104" s="61" t="s">
        <v>57</v>
      </c>
      <c r="R104" s="62"/>
      <c r="S104" s="1" t="s">
        <v>92</v>
      </c>
      <c r="T104" s="61" t="s">
        <v>58</v>
      </c>
      <c r="U104" s="83"/>
      <c r="V104" s="27"/>
      <c r="W104" s="87">
        <v>10</v>
      </c>
      <c r="X104" s="21">
        <f t="shared" si="43"/>
        <v>0</v>
      </c>
      <c r="Y104" s="21">
        <f t="shared" si="43"/>
        <v>0</v>
      </c>
      <c r="Z104" s="21">
        <f t="shared" si="43"/>
        <v>0</v>
      </c>
      <c r="AA104" s="21">
        <f t="shared" si="43"/>
        <v>1</v>
      </c>
      <c r="AB104" s="21">
        <f t="shared" si="43"/>
        <v>0</v>
      </c>
      <c r="AC104" s="22"/>
      <c r="AD104" s="57">
        <f t="shared" si="44"/>
        <v>0</v>
      </c>
      <c r="AE104" s="57">
        <f t="shared" si="45"/>
        <v>0</v>
      </c>
      <c r="AF104" s="57">
        <f t="shared" si="46"/>
        <v>0</v>
      </c>
      <c r="AG104" s="80">
        <v>0</v>
      </c>
      <c r="AH104" s="80">
        <v>0</v>
      </c>
      <c r="AI104" s="8">
        <f t="shared" si="47"/>
        <v>76</v>
      </c>
      <c r="AJ104" s="40"/>
      <c r="AK104" s="58">
        <f t="shared" si="42"/>
        <v>1</v>
      </c>
      <c r="AL104" s="58">
        <v>40</v>
      </c>
      <c r="AP104" s="41">
        <f t="shared" si="35"/>
        <v>0</v>
      </c>
    </row>
    <row r="105" spans="1:42" ht="14.85" customHeight="1" x14ac:dyDescent="0.35">
      <c r="A105" s="82"/>
      <c r="B105" s="152" t="s">
        <v>147</v>
      </c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4"/>
      <c r="O105" s="75"/>
      <c r="P105" s="1"/>
      <c r="Q105" s="61" t="s">
        <v>57</v>
      </c>
      <c r="R105" s="62"/>
      <c r="S105" s="1" t="s">
        <v>92</v>
      </c>
      <c r="T105" s="61" t="s">
        <v>58</v>
      </c>
      <c r="U105" s="83"/>
      <c r="V105" s="27"/>
      <c r="W105" s="87">
        <v>20</v>
      </c>
      <c r="X105" s="21">
        <f t="shared" si="43"/>
        <v>0</v>
      </c>
      <c r="Y105" s="21">
        <f t="shared" si="43"/>
        <v>0</v>
      </c>
      <c r="Z105" s="21">
        <f t="shared" si="43"/>
        <v>0</v>
      </c>
      <c r="AA105" s="21">
        <f t="shared" si="43"/>
        <v>1</v>
      </c>
      <c r="AB105" s="21">
        <f t="shared" si="43"/>
        <v>0</v>
      </c>
      <c r="AC105" s="22"/>
      <c r="AD105" s="57">
        <f t="shared" si="44"/>
        <v>0</v>
      </c>
      <c r="AE105" s="57">
        <f t="shared" si="45"/>
        <v>0</v>
      </c>
      <c r="AF105" s="57">
        <f t="shared" si="46"/>
        <v>0</v>
      </c>
      <c r="AG105" s="80">
        <v>0</v>
      </c>
      <c r="AH105" s="80">
        <v>0</v>
      </c>
      <c r="AI105" s="8">
        <f t="shared" si="47"/>
        <v>77</v>
      </c>
      <c r="AJ105" s="40"/>
      <c r="AK105" s="58">
        <f t="shared" si="42"/>
        <v>1</v>
      </c>
      <c r="AL105" s="58">
        <v>80</v>
      </c>
      <c r="AP105" s="41">
        <f t="shared" si="35"/>
        <v>0</v>
      </c>
    </row>
    <row r="106" spans="1:42" ht="14.85" customHeight="1" x14ac:dyDescent="0.35">
      <c r="A106" s="82"/>
      <c r="B106" s="152" t="s">
        <v>121</v>
      </c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4"/>
      <c r="O106" s="75"/>
      <c r="P106" s="1"/>
      <c r="Q106" s="61" t="s">
        <v>57</v>
      </c>
      <c r="R106" s="62"/>
      <c r="S106" s="1" t="s">
        <v>92</v>
      </c>
      <c r="T106" s="61" t="s">
        <v>58</v>
      </c>
      <c r="U106" s="83"/>
      <c r="V106" s="27"/>
      <c r="W106" s="87">
        <v>15</v>
      </c>
      <c r="X106" s="21">
        <f t="shared" si="43"/>
        <v>0</v>
      </c>
      <c r="Y106" s="21">
        <f t="shared" si="43"/>
        <v>0</v>
      </c>
      <c r="Z106" s="21">
        <f t="shared" si="43"/>
        <v>0</v>
      </c>
      <c r="AA106" s="21">
        <f t="shared" si="43"/>
        <v>1</v>
      </c>
      <c r="AB106" s="21">
        <f t="shared" si="43"/>
        <v>0</v>
      </c>
      <c r="AC106" s="22"/>
      <c r="AD106" s="57">
        <f t="shared" si="44"/>
        <v>0</v>
      </c>
      <c r="AE106" s="57">
        <f t="shared" si="45"/>
        <v>0</v>
      </c>
      <c r="AF106" s="57">
        <f t="shared" si="46"/>
        <v>0</v>
      </c>
      <c r="AG106" s="80">
        <v>0</v>
      </c>
      <c r="AH106" s="80">
        <v>0</v>
      </c>
      <c r="AI106" s="8">
        <f t="shared" si="47"/>
        <v>78</v>
      </c>
      <c r="AJ106" s="40"/>
      <c r="AK106" s="58">
        <f t="shared" si="42"/>
        <v>1</v>
      </c>
      <c r="AL106" s="58">
        <v>60</v>
      </c>
      <c r="AP106" s="41">
        <f t="shared" si="35"/>
        <v>0</v>
      </c>
    </row>
    <row r="107" spans="1:42" ht="14.85" customHeight="1" x14ac:dyDescent="0.35">
      <c r="A107" s="82"/>
      <c r="O107" s="66"/>
      <c r="P107" s="67"/>
      <c r="U107" s="83"/>
      <c r="V107" s="27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J107" s="42">
        <f>SUM(AD93:AH107)</f>
        <v>0</v>
      </c>
      <c r="AK107" s="9"/>
      <c r="AL107" s="9"/>
      <c r="AM107" s="9">
        <f>SUM(AL93:AL106)</f>
        <v>1060</v>
      </c>
      <c r="AP107" s="41">
        <f t="shared" si="35"/>
        <v>0</v>
      </c>
    </row>
    <row r="108" spans="1:42" ht="20.25" x14ac:dyDescent="0.35">
      <c r="A108" s="82"/>
      <c r="B108" s="170" t="s">
        <v>49</v>
      </c>
      <c r="C108" s="170"/>
      <c r="D108" s="170"/>
      <c r="E108" s="170"/>
      <c r="F108" s="170"/>
      <c r="G108" s="170"/>
      <c r="H108" s="170"/>
      <c r="I108" s="170"/>
      <c r="J108" s="14"/>
      <c r="K108" s="14"/>
      <c r="L108" s="14"/>
      <c r="M108" s="155" t="s">
        <v>26</v>
      </c>
      <c r="N108" s="156"/>
      <c r="O108" s="157"/>
      <c r="P108" s="146" t="s">
        <v>36</v>
      </c>
      <c r="Q108" s="146"/>
      <c r="R108" s="146"/>
      <c r="S108" s="146"/>
      <c r="T108" s="146"/>
      <c r="U108" s="84"/>
      <c r="V108" s="26"/>
      <c r="AC108" s="22"/>
      <c r="AH108" s="9"/>
      <c r="AJ108" s="40"/>
      <c r="AP108" s="41">
        <f t="shared" si="35"/>
        <v>0</v>
      </c>
    </row>
    <row r="109" spans="1:42" s="23" customFormat="1" ht="14.85" customHeight="1" x14ac:dyDescent="0.35">
      <c r="A109" s="8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58"/>
      <c r="N109" s="159"/>
      <c r="O109" s="160"/>
      <c r="P109" s="17" t="s">
        <v>31</v>
      </c>
      <c r="Q109" s="18" t="s">
        <v>32</v>
      </c>
      <c r="R109" s="18" t="s">
        <v>33</v>
      </c>
      <c r="S109" s="18" t="s">
        <v>34</v>
      </c>
      <c r="T109" s="18" t="s">
        <v>35</v>
      </c>
      <c r="U109" s="83"/>
      <c r="V109" s="27"/>
      <c r="W109" s="95"/>
      <c r="X109" s="95"/>
      <c r="Y109" s="95"/>
      <c r="Z109" s="95"/>
      <c r="AA109" s="95"/>
      <c r="AB109" s="95"/>
      <c r="AC109" s="22"/>
      <c r="AD109" s="95"/>
      <c r="AE109" s="95"/>
      <c r="AF109" s="95"/>
      <c r="AG109" s="95"/>
      <c r="AH109" s="95"/>
      <c r="AI109" s="8"/>
      <c r="AJ109" s="41"/>
      <c r="AK109" s="24"/>
      <c r="AL109" s="24"/>
      <c r="AN109" s="15"/>
      <c r="AP109" s="41">
        <f t="shared" si="35"/>
        <v>0</v>
      </c>
    </row>
    <row r="110" spans="1:42" s="23" customFormat="1" ht="14.85" customHeight="1" x14ac:dyDescent="0.35">
      <c r="A110" s="82"/>
      <c r="B110" s="173" t="s">
        <v>200</v>
      </c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5"/>
      <c r="O110" s="64"/>
      <c r="P110" s="36"/>
      <c r="Q110" s="3"/>
      <c r="R110" s="3"/>
      <c r="S110" s="3"/>
      <c r="T110" s="3" t="s">
        <v>92</v>
      </c>
      <c r="U110" s="83"/>
      <c r="V110" s="27"/>
      <c r="W110" s="88">
        <v>60</v>
      </c>
      <c r="X110" s="21">
        <f t="shared" ref="X110:AB116" si="48">IF(P110="x",1,0)</f>
        <v>0</v>
      </c>
      <c r="Y110" s="21">
        <f t="shared" si="48"/>
        <v>0</v>
      </c>
      <c r="Z110" s="21">
        <f t="shared" si="48"/>
        <v>0</v>
      </c>
      <c r="AA110" s="21">
        <f t="shared" si="48"/>
        <v>0</v>
      </c>
      <c r="AB110" s="21">
        <f t="shared" si="48"/>
        <v>1</v>
      </c>
      <c r="AC110" s="22"/>
      <c r="AD110" s="57">
        <f t="shared" ref="AD110:AD116" si="49">4*(W110*X110)</f>
        <v>0</v>
      </c>
      <c r="AE110" s="57">
        <f t="shared" ref="AE110:AE116" si="50">3*(W110*Y110)</f>
        <v>0</v>
      </c>
      <c r="AF110" s="57">
        <f t="shared" ref="AF110:AF116" si="51">2*(W110*Z110)</f>
        <v>0</v>
      </c>
      <c r="AG110" s="57">
        <f t="shared" ref="AG110:AG116" si="52">+W110*AA110</f>
        <v>0</v>
      </c>
      <c r="AH110" s="57">
        <v>0</v>
      </c>
      <c r="AI110" s="8">
        <f>1+AI106</f>
        <v>79</v>
      </c>
      <c r="AJ110" s="41"/>
      <c r="AK110" s="58">
        <f t="shared" ref="AK110:AK116" si="53">IF(O110=0,1,0)</f>
        <v>1</v>
      </c>
      <c r="AL110" s="58">
        <v>240</v>
      </c>
      <c r="AN110" s="15"/>
      <c r="AP110" s="41">
        <f t="shared" si="35"/>
        <v>0</v>
      </c>
    </row>
    <row r="111" spans="1:42" s="23" customFormat="1" ht="14.85" customHeight="1" x14ac:dyDescent="0.35">
      <c r="A111" s="82"/>
      <c r="B111" s="173" t="s">
        <v>41</v>
      </c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5"/>
      <c r="O111" s="64"/>
      <c r="P111" s="36"/>
      <c r="Q111" s="3"/>
      <c r="R111" s="3"/>
      <c r="S111" s="3"/>
      <c r="T111" s="3" t="s">
        <v>92</v>
      </c>
      <c r="U111" s="83"/>
      <c r="V111" s="27"/>
      <c r="W111" s="88">
        <v>60</v>
      </c>
      <c r="X111" s="21">
        <f t="shared" si="48"/>
        <v>0</v>
      </c>
      <c r="Y111" s="21">
        <f t="shared" si="48"/>
        <v>0</v>
      </c>
      <c r="Z111" s="21">
        <f t="shared" si="48"/>
        <v>0</v>
      </c>
      <c r="AA111" s="21">
        <f t="shared" si="48"/>
        <v>0</v>
      </c>
      <c r="AB111" s="21">
        <f t="shared" si="48"/>
        <v>1</v>
      </c>
      <c r="AC111" s="22"/>
      <c r="AD111" s="57">
        <f t="shared" si="49"/>
        <v>0</v>
      </c>
      <c r="AE111" s="57">
        <f t="shared" si="50"/>
        <v>0</v>
      </c>
      <c r="AF111" s="57">
        <f t="shared" si="51"/>
        <v>0</v>
      </c>
      <c r="AG111" s="57">
        <f t="shared" si="52"/>
        <v>0</v>
      </c>
      <c r="AH111" s="57">
        <v>0</v>
      </c>
      <c r="AI111" s="8">
        <f>1+AI110</f>
        <v>80</v>
      </c>
      <c r="AJ111" s="41"/>
      <c r="AK111" s="58">
        <f t="shared" si="53"/>
        <v>1</v>
      </c>
      <c r="AL111" s="58">
        <v>240</v>
      </c>
      <c r="AN111" s="15"/>
      <c r="AP111" s="41">
        <f t="shared" si="35"/>
        <v>0</v>
      </c>
    </row>
    <row r="112" spans="1:42" s="23" customFormat="1" ht="14.85" customHeight="1" x14ac:dyDescent="0.35">
      <c r="A112" s="82"/>
      <c r="B112" s="173" t="s">
        <v>42</v>
      </c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5"/>
      <c r="O112" s="72"/>
      <c r="P112" s="36"/>
      <c r="Q112" s="3"/>
      <c r="R112" s="3"/>
      <c r="S112" s="3"/>
      <c r="T112" s="3" t="s">
        <v>92</v>
      </c>
      <c r="U112" s="83"/>
      <c r="V112" s="27"/>
      <c r="W112" s="88">
        <v>60</v>
      </c>
      <c r="X112" s="21">
        <f t="shared" si="48"/>
        <v>0</v>
      </c>
      <c r="Y112" s="21">
        <f t="shared" si="48"/>
        <v>0</v>
      </c>
      <c r="Z112" s="21">
        <f t="shared" si="48"/>
        <v>0</v>
      </c>
      <c r="AA112" s="21">
        <f t="shared" si="48"/>
        <v>0</v>
      </c>
      <c r="AB112" s="21">
        <f t="shared" si="48"/>
        <v>1</v>
      </c>
      <c r="AC112" s="22"/>
      <c r="AD112" s="57">
        <f t="shared" si="49"/>
        <v>0</v>
      </c>
      <c r="AE112" s="57">
        <f t="shared" si="50"/>
        <v>0</v>
      </c>
      <c r="AF112" s="57">
        <f t="shared" si="51"/>
        <v>0</v>
      </c>
      <c r="AG112" s="57">
        <f t="shared" si="52"/>
        <v>0</v>
      </c>
      <c r="AH112" s="57">
        <v>0</v>
      </c>
      <c r="AI112" s="8">
        <f t="shared" ref="AI112:AI116" si="54">1+AI111</f>
        <v>81</v>
      </c>
      <c r="AJ112" s="41"/>
      <c r="AK112" s="58">
        <f t="shared" si="53"/>
        <v>1</v>
      </c>
      <c r="AL112" s="58">
        <v>240</v>
      </c>
      <c r="AN112" s="15"/>
      <c r="AP112" s="41">
        <f t="shared" si="35"/>
        <v>0</v>
      </c>
    </row>
    <row r="113" spans="1:42" s="23" customFormat="1" ht="14.85" customHeight="1" x14ac:dyDescent="0.35">
      <c r="A113" s="82"/>
      <c r="B113" s="173" t="s">
        <v>40</v>
      </c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5"/>
      <c r="O113" s="64"/>
      <c r="P113" s="36"/>
      <c r="Q113" s="3"/>
      <c r="R113" s="3"/>
      <c r="S113" s="3"/>
      <c r="T113" s="3" t="s">
        <v>92</v>
      </c>
      <c r="U113" s="83"/>
      <c r="V113" s="27"/>
      <c r="W113" s="88">
        <v>60</v>
      </c>
      <c r="X113" s="21">
        <f t="shared" si="48"/>
        <v>0</v>
      </c>
      <c r="Y113" s="21">
        <f t="shared" si="48"/>
        <v>0</v>
      </c>
      <c r="Z113" s="21">
        <f t="shared" si="48"/>
        <v>0</v>
      </c>
      <c r="AA113" s="21">
        <f t="shared" si="48"/>
        <v>0</v>
      </c>
      <c r="AB113" s="21">
        <f t="shared" si="48"/>
        <v>1</v>
      </c>
      <c r="AC113" s="22"/>
      <c r="AD113" s="57">
        <f t="shared" si="49"/>
        <v>0</v>
      </c>
      <c r="AE113" s="57">
        <f t="shared" si="50"/>
        <v>0</v>
      </c>
      <c r="AF113" s="57">
        <f t="shared" si="51"/>
        <v>0</v>
      </c>
      <c r="AG113" s="57">
        <f t="shared" si="52"/>
        <v>0</v>
      </c>
      <c r="AH113" s="57">
        <v>0</v>
      </c>
      <c r="AI113" s="8">
        <f t="shared" si="54"/>
        <v>82</v>
      </c>
      <c r="AJ113" s="41"/>
      <c r="AK113" s="58">
        <f t="shared" si="53"/>
        <v>1</v>
      </c>
      <c r="AL113" s="58">
        <v>240</v>
      </c>
      <c r="AN113" s="15"/>
      <c r="AP113" s="41">
        <f t="shared" si="35"/>
        <v>0</v>
      </c>
    </row>
    <row r="114" spans="1:42" s="23" customFormat="1" ht="14.85" customHeight="1" x14ac:dyDescent="0.35">
      <c r="A114" s="82"/>
      <c r="B114" s="173" t="s">
        <v>39</v>
      </c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5"/>
      <c r="O114" s="64"/>
      <c r="P114" s="36"/>
      <c r="Q114" s="3"/>
      <c r="R114" s="3"/>
      <c r="S114" s="3"/>
      <c r="T114" s="3" t="s">
        <v>92</v>
      </c>
      <c r="U114" s="82"/>
      <c r="V114" s="19"/>
      <c r="W114" s="88">
        <v>60</v>
      </c>
      <c r="X114" s="21">
        <f t="shared" si="48"/>
        <v>0</v>
      </c>
      <c r="Y114" s="21">
        <f t="shared" si="48"/>
        <v>0</v>
      </c>
      <c r="Z114" s="21">
        <f t="shared" si="48"/>
        <v>0</v>
      </c>
      <c r="AA114" s="21">
        <f t="shared" si="48"/>
        <v>0</v>
      </c>
      <c r="AB114" s="21">
        <f t="shared" si="48"/>
        <v>1</v>
      </c>
      <c r="AC114" s="22"/>
      <c r="AD114" s="57">
        <f t="shared" si="49"/>
        <v>0</v>
      </c>
      <c r="AE114" s="57">
        <f t="shared" si="50"/>
        <v>0</v>
      </c>
      <c r="AF114" s="57">
        <f t="shared" si="51"/>
        <v>0</v>
      </c>
      <c r="AG114" s="57">
        <f t="shared" si="52"/>
        <v>0</v>
      </c>
      <c r="AH114" s="57">
        <v>0</v>
      </c>
      <c r="AI114" s="8">
        <f t="shared" si="54"/>
        <v>83</v>
      </c>
      <c r="AJ114" s="41"/>
      <c r="AK114" s="58">
        <f t="shared" si="53"/>
        <v>1</v>
      </c>
      <c r="AL114" s="58">
        <v>240</v>
      </c>
      <c r="AN114" s="15"/>
      <c r="AP114" s="41">
        <f t="shared" si="35"/>
        <v>0</v>
      </c>
    </row>
    <row r="115" spans="1:42" s="23" customFormat="1" ht="14.85" customHeight="1" x14ac:dyDescent="0.35">
      <c r="A115" s="82"/>
      <c r="B115" s="173" t="s">
        <v>43</v>
      </c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5"/>
      <c r="O115" s="64"/>
      <c r="P115" s="36"/>
      <c r="Q115" s="3"/>
      <c r="R115" s="3"/>
      <c r="S115" s="3"/>
      <c r="T115" s="3" t="s">
        <v>92</v>
      </c>
      <c r="U115" s="83"/>
      <c r="V115" s="27"/>
      <c r="W115" s="88">
        <v>60</v>
      </c>
      <c r="X115" s="21">
        <f t="shared" si="48"/>
        <v>0</v>
      </c>
      <c r="Y115" s="21">
        <f t="shared" si="48"/>
        <v>0</v>
      </c>
      <c r="Z115" s="21">
        <f t="shared" si="48"/>
        <v>0</v>
      </c>
      <c r="AA115" s="21">
        <f t="shared" si="48"/>
        <v>0</v>
      </c>
      <c r="AB115" s="21">
        <f t="shared" si="48"/>
        <v>1</v>
      </c>
      <c r="AC115" s="22"/>
      <c r="AD115" s="57">
        <f t="shared" si="49"/>
        <v>0</v>
      </c>
      <c r="AE115" s="57">
        <f t="shared" si="50"/>
        <v>0</v>
      </c>
      <c r="AF115" s="57">
        <f t="shared" si="51"/>
        <v>0</v>
      </c>
      <c r="AG115" s="57">
        <f t="shared" si="52"/>
        <v>0</v>
      </c>
      <c r="AH115" s="57">
        <v>0</v>
      </c>
      <c r="AI115" s="8">
        <f t="shared" si="54"/>
        <v>84</v>
      </c>
      <c r="AJ115" s="41"/>
      <c r="AK115" s="58">
        <f t="shared" si="53"/>
        <v>1</v>
      </c>
      <c r="AL115" s="58">
        <v>240</v>
      </c>
      <c r="AN115" s="15"/>
      <c r="AP115" s="41">
        <f t="shared" si="35"/>
        <v>0</v>
      </c>
    </row>
    <row r="116" spans="1:42" s="23" customFormat="1" ht="14.85" customHeight="1" x14ac:dyDescent="0.35">
      <c r="A116" s="82"/>
      <c r="B116" s="173" t="s">
        <v>4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5"/>
      <c r="O116" s="75"/>
      <c r="P116" s="36"/>
      <c r="Q116" s="3"/>
      <c r="R116" s="3"/>
      <c r="S116" s="3"/>
      <c r="T116" s="3" t="s">
        <v>92</v>
      </c>
      <c r="U116" s="83"/>
      <c r="V116" s="27"/>
      <c r="W116" s="88">
        <v>60</v>
      </c>
      <c r="X116" s="21">
        <f t="shared" si="48"/>
        <v>0</v>
      </c>
      <c r="Y116" s="21">
        <f t="shared" si="48"/>
        <v>0</v>
      </c>
      <c r="Z116" s="21">
        <f t="shared" si="48"/>
        <v>0</v>
      </c>
      <c r="AA116" s="21">
        <f t="shared" si="48"/>
        <v>0</v>
      </c>
      <c r="AB116" s="21">
        <f t="shared" si="48"/>
        <v>1</v>
      </c>
      <c r="AC116" s="22"/>
      <c r="AD116" s="57">
        <f t="shared" si="49"/>
        <v>0</v>
      </c>
      <c r="AE116" s="57">
        <f t="shared" si="50"/>
        <v>0</v>
      </c>
      <c r="AF116" s="57">
        <f t="shared" si="51"/>
        <v>0</v>
      </c>
      <c r="AG116" s="57">
        <f t="shared" si="52"/>
        <v>0</v>
      </c>
      <c r="AH116" s="57">
        <v>0</v>
      </c>
      <c r="AI116" s="8">
        <f t="shared" si="54"/>
        <v>85</v>
      </c>
      <c r="AJ116" s="41"/>
      <c r="AK116" s="58">
        <f t="shared" si="53"/>
        <v>1</v>
      </c>
      <c r="AL116" s="58">
        <v>240</v>
      </c>
      <c r="AN116" s="15"/>
      <c r="AP116" s="41">
        <f t="shared" si="35"/>
        <v>0</v>
      </c>
    </row>
    <row r="117" spans="1:42" ht="14.1" customHeight="1" x14ac:dyDescent="0.35">
      <c r="A117" s="82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28"/>
      <c r="P117" s="29"/>
      <c r="Q117" s="14"/>
      <c r="R117" s="14"/>
      <c r="S117" s="14"/>
      <c r="T117" s="14"/>
      <c r="U117" s="84"/>
      <c r="V117" s="26"/>
      <c r="AC117" s="22"/>
      <c r="AH117" s="9"/>
      <c r="AJ117" s="42">
        <f>SUM(AD110:AH116)</f>
        <v>0</v>
      </c>
      <c r="AM117" s="9">
        <f>SUM(AL110:AL116)</f>
        <v>1680</v>
      </c>
      <c r="AP117" s="23"/>
    </row>
    <row r="118" spans="1:42" ht="20.25" x14ac:dyDescent="0.35">
      <c r="A118" s="82"/>
      <c r="B118" s="170" t="s">
        <v>55</v>
      </c>
      <c r="C118" s="170"/>
      <c r="D118" s="170"/>
      <c r="E118" s="170"/>
      <c r="F118" s="170"/>
      <c r="G118" s="170"/>
      <c r="H118" s="170"/>
      <c r="I118" s="170"/>
      <c r="J118" s="14"/>
      <c r="K118" s="14"/>
      <c r="L118" s="14"/>
      <c r="M118" s="155" t="s">
        <v>26</v>
      </c>
      <c r="N118" s="156"/>
      <c r="O118" s="157"/>
      <c r="P118" s="146" t="s">
        <v>36</v>
      </c>
      <c r="Q118" s="146"/>
      <c r="R118" s="146"/>
      <c r="S118" s="146"/>
      <c r="T118" s="146"/>
      <c r="U118" s="84"/>
      <c r="V118" s="26"/>
      <c r="AH118" s="9"/>
      <c r="AJ118" s="40"/>
      <c r="AP118" s="23"/>
    </row>
    <row r="119" spans="1:42" s="23" customFormat="1" ht="14.85" customHeight="1" x14ac:dyDescent="0.35">
      <c r="A119" s="8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58"/>
      <c r="N119" s="159"/>
      <c r="O119" s="160"/>
      <c r="P119" s="17" t="s">
        <v>31</v>
      </c>
      <c r="Q119" s="18" t="s">
        <v>32</v>
      </c>
      <c r="R119" s="18" t="s">
        <v>33</v>
      </c>
      <c r="S119" s="18" t="s">
        <v>34</v>
      </c>
      <c r="T119" s="18"/>
      <c r="U119" s="83"/>
      <c r="V119" s="27"/>
      <c r="W119" s="95"/>
      <c r="X119" s="95"/>
      <c r="Y119" s="95"/>
      <c r="Z119" s="95"/>
      <c r="AA119" s="95"/>
      <c r="AB119" s="95"/>
      <c r="AC119" s="22"/>
      <c r="AD119" s="95"/>
      <c r="AE119" s="95"/>
      <c r="AF119" s="95"/>
      <c r="AG119" s="95"/>
      <c r="AH119" s="95"/>
      <c r="AI119" s="8"/>
      <c r="AJ119" s="41"/>
      <c r="AK119" s="24"/>
      <c r="AL119" s="24"/>
      <c r="AN119" s="15"/>
    </row>
    <row r="120" spans="1:42" s="23" customFormat="1" ht="15" x14ac:dyDescent="0.35">
      <c r="A120" s="82"/>
      <c r="B120" s="152" t="s">
        <v>118</v>
      </c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4"/>
      <c r="O120" s="75"/>
      <c r="P120" s="36"/>
      <c r="Q120" s="3"/>
      <c r="R120" s="3"/>
      <c r="S120" s="3"/>
      <c r="T120" s="3" t="s">
        <v>92</v>
      </c>
      <c r="U120" s="83"/>
      <c r="V120" s="27"/>
      <c r="W120" s="88">
        <v>60</v>
      </c>
      <c r="X120" s="21">
        <f t="shared" ref="X120:AB124" si="55">IF(P120="x",1,0)</f>
        <v>0</v>
      </c>
      <c r="Y120" s="21">
        <f t="shared" si="55"/>
        <v>0</v>
      </c>
      <c r="Z120" s="21">
        <f t="shared" si="55"/>
        <v>0</v>
      </c>
      <c r="AA120" s="21">
        <f t="shared" si="55"/>
        <v>0</v>
      </c>
      <c r="AB120" s="21">
        <f t="shared" si="55"/>
        <v>1</v>
      </c>
      <c r="AC120" s="22"/>
      <c r="AD120" s="57">
        <f>4*(W120*X120)</f>
        <v>0</v>
      </c>
      <c r="AE120" s="57">
        <f>3*(W120*Y120)</f>
        <v>0</v>
      </c>
      <c r="AF120" s="57">
        <f>2*(W120*Z120)</f>
        <v>0</v>
      </c>
      <c r="AG120" s="57">
        <f>+W120*AA120</f>
        <v>0</v>
      </c>
      <c r="AH120" s="57">
        <v>0</v>
      </c>
      <c r="AI120" s="8">
        <f>1+AI116</f>
        <v>86</v>
      </c>
      <c r="AJ120" s="41"/>
      <c r="AK120" s="58">
        <f>IF(O120=0,1,0)</f>
        <v>1</v>
      </c>
      <c r="AL120" s="58">
        <v>240</v>
      </c>
      <c r="AN120" s="15"/>
      <c r="AP120" s="41">
        <f t="shared" si="35"/>
        <v>0</v>
      </c>
    </row>
    <row r="121" spans="1:42" s="23" customFormat="1" ht="14.85" customHeight="1" x14ac:dyDescent="0.35">
      <c r="A121" s="82"/>
      <c r="B121" s="173" t="s">
        <v>200</v>
      </c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5"/>
      <c r="O121" s="75"/>
      <c r="P121" s="36"/>
      <c r="Q121" s="3"/>
      <c r="R121" s="3"/>
      <c r="S121" s="3"/>
      <c r="T121" s="3" t="s">
        <v>92</v>
      </c>
      <c r="U121" s="83"/>
      <c r="V121" s="27"/>
      <c r="W121" s="88">
        <v>30</v>
      </c>
      <c r="X121" s="21">
        <f t="shared" si="55"/>
        <v>0</v>
      </c>
      <c r="Y121" s="21">
        <f t="shared" si="55"/>
        <v>0</v>
      </c>
      <c r="Z121" s="21">
        <f t="shared" si="55"/>
        <v>0</v>
      </c>
      <c r="AA121" s="21">
        <f t="shared" si="55"/>
        <v>0</v>
      </c>
      <c r="AB121" s="21">
        <f t="shared" si="55"/>
        <v>1</v>
      </c>
      <c r="AC121" s="22"/>
      <c r="AD121" s="57">
        <f>4*(W121*X121)</f>
        <v>0</v>
      </c>
      <c r="AE121" s="57">
        <f>3*(W121*Y121)</f>
        <v>0</v>
      </c>
      <c r="AF121" s="57">
        <f>2*(W121*Z121)</f>
        <v>0</v>
      </c>
      <c r="AG121" s="57">
        <f>+W121*AA121</f>
        <v>0</v>
      </c>
      <c r="AH121" s="57">
        <v>0</v>
      </c>
      <c r="AI121" s="8">
        <f>1+AI120</f>
        <v>87</v>
      </c>
      <c r="AJ121" s="41"/>
      <c r="AK121" s="58">
        <f>IF(O121=0,1,0)</f>
        <v>1</v>
      </c>
      <c r="AL121" s="58">
        <v>120</v>
      </c>
      <c r="AN121" s="15"/>
      <c r="AP121" s="41">
        <f t="shared" si="35"/>
        <v>0</v>
      </c>
    </row>
    <row r="122" spans="1:42" s="23" customFormat="1" ht="14.85" customHeight="1" x14ac:dyDescent="0.35">
      <c r="A122" s="82"/>
      <c r="B122" s="173" t="s">
        <v>56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5"/>
      <c r="O122" s="75"/>
      <c r="P122" s="36"/>
      <c r="Q122" s="3"/>
      <c r="R122" s="3"/>
      <c r="S122" s="3"/>
      <c r="T122" s="3" t="s">
        <v>92</v>
      </c>
      <c r="U122" s="82"/>
      <c r="V122" s="19"/>
      <c r="W122" s="88">
        <v>30</v>
      </c>
      <c r="X122" s="21">
        <f t="shared" si="55"/>
        <v>0</v>
      </c>
      <c r="Y122" s="21">
        <f t="shared" si="55"/>
        <v>0</v>
      </c>
      <c r="Z122" s="21">
        <f t="shared" si="55"/>
        <v>0</v>
      </c>
      <c r="AA122" s="21">
        <f t="shared" si="55"/>
        <v>0</v>
      </c>
      <c r="AB122" s="21">
        <f t="shared" si="55"/>
        <v>1</v>
      </c>
      <c r="AC122" s="22"/>
      <c r="AD122" s="57">
        <f>4*(W122*X122)</f>
        <v>0</v>
      </c>
      <c r="AE122" s="57">
        <f>3*(W122*Y122)</f>
        <v>0</v>
      </c>
      <c r="AF122" s="57">
        <f>2*(W122*Z122)</f>
        <v>0</v>
      </c>
      <c r="AG122" s="57">
        <f>+W122*AA122</f>
        <v>0</v>
      </c>
      <c r="AH122" s="57">
        <v>0</v>
      </c>
      <c r="AI122" s="8">
        <f t="shared" ref="AI122:AI124" si="56">1+AI121</f>
        <v>88</v>
      </c>
      <c r="AJ122" s="41"/>
      <c r="AK122" s="58">
        <f>IF(O122=0,1,0)</f>
        <v>1</v>
      </c>
      <c r="AL122" s="58">
        <v>120</v>
      </c>
      <c r="AN122" s="15"/>
      <c r="AP122" s="41">
        <f t="shared" si="35"/>
        <v>0</v>
      </c>
    </row>
    <row r="123" spans="1:42" s="23" customFormat="1" ht="14.85" customHeight="1" x14ac:dyDescent="0.35">
      <c r="A123" s="82"/>
      <c r="B123" s="173" t="s">
        <v>40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5"/>
      <c r="O123" s="75"/>
      <c r="P123" s="36"/>
      <c r="Q123" s="3"/>
      <c r="R123" s="3"/>
      <c r="S123" s="3"/>
      <c r="T123" s="3" t="s">
        <v>92</v>
      </c>
      <c r="U123" s="83"/>
      <c r="V123" s="27"/>
      <c r="W123" s="88">
        <v>30</v>
      </c>
      <c r="X123" s="21">
        <f t="shared" si="55"/>
        <v>0</v>
      </c>
      <c r="Y123" s="21">
        <f t="shared" si="55"/>
        <v>0</v>
      </c>
      <c r="Z123" s="21">
        <f t="shared" si="55"/>
        <v>0</v>
      </c>
      <c r="AA123" s="21">
        <f t="shared" si="55"/>
        <v>0</v>
      </c>
      <c r="AB123" s="21">
        <f t="shared" si="55"/>
        <v>1</v>
      </c>
      <c r="AC123" s="22"/>
      <c r="AD123" s="57">
        <f>4*(W123*X123)</f>
        <v>0</v>
      </c>
      <c r="AE123" s="57">
        <f>3*(W123*Y123)</f>
        <v>0</v>
      </c>
      <c r="AF123" s="57">
        <f>2*(W123*Z123)</f>
        <v>0</v>
      </c>
      <c r="AG123" s="57">
        <f>+W123*AA123</f>
        <v>0</v>
      </c>
      <c r="AH123" s="57">
        <v>0</v>
      </c>
      <c r="AI123" s="8">
        <f t="shared" si="56"/>
        <v>89</v>
      </c>
      <c r="AJ123" s="41"/>
      <c r="AK123" s="58">
        <f>IF(O123=0,1,0)</f>
        <v>1</v>
      </c>
      <c r="AL123" s="58">
        <v>120</v>
      </c>
      <c r="AN123" s="15"/>
      <c r="AP123" s="41">
        <f t="shared" si="35"/>
        <v>0</v>
      </c>
    </row>
    <row r="124" spans="1:42" s="23" customFormat="1" ht="14.85" customHeight="1" x14ac:dyDescent="0.35">
      <c r="A124" s="82"/>
      <c r="B124" s="173" t="s">
        <v>39</v>
      </c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5"/>
      <c r="O124" s="75"/>
      <c r="P124" s="36"/>
      <c r="Q124" s="3"/>
      <c r="R124" s="3"/>
      <c r="S124" s="3"/>
      <c r="T124" s="3" t="s">
        <v>92</v>
      </c>
      <c r="U124" s="82"/>
      <c r="V124" s="19"/>
      <c r="W124" s="88">
        <v>30</v>
      </c>
      <c r="X124" s="21">
        <f t="shared" si="55"/>
        <v>0</v>
      </c>
      <c r="Y124" s="21">
        <f t="shared" si="55"/>
        <v>0</v>
      </c>
      <c r="Z124" s="21">
        <f t="shared" si="55"/>
        <v>0</v>
      </c>
      <c r="AA124" s="21">
        <f t="shared" si="55"/>
        <v>0</v>
      </c>
      <c r="AB124" s="21">
        <f t="shared" si="55"/>
        <v>1</v>
      </c>
      <c r="AC124" s="22"/>
      <c r="AD124" s="57">
        <f>4*(W124*X124)</f>
        <v>0</v>
      </c>
      <c r="AE124" s="57">
        <f>3*(W124*Y124)</f>
        <v>0</v>
      </c>
      <c r="AF124" s="57">
        <f>2*(W124*Z124)</f>
        <v>0</v>
      </c>
      <c r="AG124" s="57">
        <f>+W124*AA124</f>
        <v>0</v>
      </c>
      <c r="AH124" s="57">
        <v>0</v>
      </c>
      <c r="AI124" s="8">
        <f t="shared" si="56"/>
        <v>90</v>
      </c>
      <c r="AJ124" s="41"/>
      <c r="AK124" s="58">
        <f>IF(O124=0,1,0)</f>
        <v>1</v>
      </c>
      <c r="AL124" s="58">
        <v>120</v>
      </c>
      <c r="AN124" s="15"/>
      <c r="AP124" s="41">
        <f t="shared" si="35"/>
        <v>0</v>
      </c>
    </row>
    <row r="125" spans="1:42" ht="14.85" customHeight="1" x14ac:dyDescent="0.35">
      <c r="A125" s="82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8"/>
      <c r="P125" s="29"/>
      <c r="Q125" s="14"/>
      <c r="R125" s="14"/>
      <c r="S125" s="14"/>
      <c r="T125" s="14"/>
      <c r="U125" s="84"/>
      <c r="V125" s="26"/>
      <c r="AC125" s="22"/>
      <c r="AH125" s="9"/>
      <c r="AJ125" s="42">
        <f>SUM(AD120:AH124)</f>
        <v>0</v>
      </c>
      <c r="AM125" s="9">
        <f>SUM(AL120:AL124)</f>
        <v>720</v>
      </c>
      <c r="AP125" s="23"/>
    </row>
    <row r="126" spans="1:42" ht="14.85" customHeight="1" x14ac:dyDescent="0.35">
      <c r="A126" s="82"/>
      <c r="B126" s="170" t="s">
        <v>8</v>
      </c>
      <c r="C126" s="170"/>
      <c r="D126" s="170"/>
      <c r="E126" s="170"/>
      <c r="F126" s="170"/>
      <c r="G126" s="170"/>
      <c r="H126" s="170"/>
      <c r="I126" s="170"/>
      <c r="J126" s="14"/>
      <c r="K126" s="14"/>
      <c r="L126" s="14"/>
      <c r="M126" s="155" t="s">
        <v>26</v>
      </c>
      <c r="N126" s="156"/>
      <c r="O126" s="157"/>
      <c r="P126" s="146" t="s">
        <v>36</v>
      </c>
      <c r="Q126" s="146"/>
      <c r="R126" s="146"/>
      <c r="S126" s="146"/>
      <c r="T126" s="146"/>
      <c r="U126" s="84"/>
      <c r="V126" s="26"/>
      <c r="AC126" s="22"/>
      <c r="AJ126" s="40"/>
      <c r="AP126" s="23"/>
    </row>
    <row r="127" spans="1:42" s="23" customFormat="1" ht="14.85" customHeight="1" x14ac:dyDescent="0.35">
      <c r="A127" s="8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58"/>
      <c r="N127" s="159"/>
      <c r="O127" s="160"/>
      <c r="P127" s="17" t="s">
        <v>31</v>
      </c>
      <c r="Q127" s="18" t="s">
        <v>32</v>
      </c>
      <c r="R127" s="18" t="s">
        <v>33</v>
      </c>
      <c r="S127" s="18" t="s">
        <v>34</v>
      </c>
      <c r="T127" s="18" t="s">
        <v>35</v>
      </c>
      <c r="U127" s="83"/>
      <c r="V127" s="27"/>
      <c r="W127" s="95"/>
      <c r="X127" s="95"/>
      <c r="Y127" s="95"/>
      <c r="Z127" s="95"/>
      <c r="AA127" s="95"/>
      <c r="AB127" s="95"/>
      <c r="AC127" s="22"/>
      <c r="AD127" s="95"/>
      <c r="AE127" s="95"/>
      <c r="AF127" s="95"/>
      <c r="AG127" s="95"/>
      <c r="AH127" s="95"/>
      <c r="AI127" s="8"/>
      <c r="AJ127" s="41"/>
      <c r="AK127" s="24"/>
      <c r="AL127" s="24"/>
      <c r="AN127" s="15"/>
    </row>
    <row r="128" spans="1:42" s="23" customFormat="1" ht="14.85" customHeight="1" x14ac:dyDescent="0.35">
      <c r="A128" s="82"/>
      <c r="B128" s="173" t="s">
        <v>61</v>
      </c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5"/>
      <c r="O128" s="64"/>
      <c r="P128" s="36"/>
      <c r="Q128" s="73" t="s">
        <v>57</v>
      </c>
      <c r="R128" s="62"/>
      <c r="S128" s="36" t="s">
        <v>92</v>
      </c>
      <c r="T128" s="73" t="s">
        <v>58</v>
      </c>
      <c r="U128" s="82"/>
      <c r="V128" s="19"/>
      <c r="W128" s="87">
        <v>40</v>
      </c>
      <c r="X128" s="21">
        <f>IF(P128="x",1,0)</f>
        <v>0</v>
      </c>
      <c r="Y128" s="21">
        <f t="shared" ref="Y128:Y132" si="57">IF(Q128="x",1,0)</f>
        <v>0</v>
      </c>
      <c r="Z128" s="21">
        <f>IF(R128="x",1,0)</f>
        <v>0</v>
      </c>
      <c r="AA128" s="21">
        <f t="shared" ref="AA128:AB132" si="58">IF(S128="x",1,0)</f>
        <v>1</v>
      </c>
      <c r="AB128" s="21">
        <f t="shared" si="58"/>
        <v>0</v>
      </c>
      <c r="AC128" s="22"/>
      <c r="AD128" s="57">
        <f>4*(W128*X128)</f>
        <v>0</v>
      </c>
      <c r="AE128" s="57">
        <f>3*(W128*Y128)</f>
        <v>0</v>
      </c>
      <c r="AF128" s="57">
        <f>2*(W128*Z128)</f>
        <v>0</v>
      </c>
      <c r="AG128" s="57">
        <v>0</v>
      </c>
      <c r="AH128" s="57">
        <v>0</v>
      </c>
      <c r="AI128" s="8">
        <f>1+AI124</f>
        <v>91</v>
      </c>
      <c r="AJ128" s="41"/>
      <c r="AK128" s="58">
        <f>IF(O128=0,1,0)</f>
        <v>1</v>
      </c>
      <c r="AL128" s="58">
        <v>160</v>
      </c>
      <c r="AN128" s="15"/>
      <c r="AP128" s="41">
        <f t="shared" si="35"/>
        <v>0</v>
      </c>
    </row>
    <row r="129" spans="1:42" s="23" customFormat="1" ht="14.85" customHeight="1" x14ac:dyDescent="0.35">
      <c r="A129" s="82"/>
      <c r="B129" s="173" t="s">
        <v>201</v>
      </c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5"/>
      <c r="O129" s="64"/>
      <c r="P129" s="36"/>
      <c r="Q129" s="73" t="s">
        <v>57</v>
      </c>
      <c r="R129" s="62"/>
      <c r="S129" s="36" t="s">
        <v>92</v>
      </c>
      <c r="T129" s="73" t="s">
        <v>58</v>
      </c>
      <c r="U129" s="82"/>
      <c r="V129" s="19"/>
      <c r="W129" s="87">
        <v>40</v>
      </c>
      <c r="X129" s="21">
        <f>IF(P129="x",1,0)</f>
        <v>0</v>
      </c>
      <c r="Y129" s="21">
        <f t="shared" si="57"/>
        <v>0</v>
      </c>
      <c r="Z129" s="21">
        <f>IF(R129="x",1,0)</f>
        <v>0</v>
      </c>
      <c r="AA129" s="21">
        <f t="shared" si="58"/>
        <v>1</v>
      </c>
      <c r="AB129" s="21">
        <f t="shared" si="58"/>
        <v>0</v>
      </c>
      <c r="AC129" s="22"/>
      <c r="AD129" s="57">
        <f>4*(W129*X129)</f>
        <v>0</v>
      </c>
      <c r="AE129" s="57">
        <f>3*(W129*Y129)</f>
        <v>0</v>
      </c>
      <c r="AF129" s="57">
        <f>2*(W129*Z129)</f>
        <v>0</v>
      </c>
      <c r="AG129" s="57">
        <v>0</v>
      </c>
      <c r="AH129" s="57">
        <v>0</v>
      </c>
      <c r="AI129" s="8">
        <f>1+AI128</f>
        <v>92</v>
      </c>
      <c r="AJ129" s="41"/>
      <c r="AK129" s="58">
        <f>IF(O129=0,1,0)</f>
        <v>1</v>
      </c>
      <c r="AL129" s="58">
        <v>160</v>
      </c>
      <c r="AN129" s="15"/>
      <c r="AP129" s="41">
        <f t="shared" si="35"/>
        <v>0</v>
      </c>
    </row>
    <row r="130" spans="1:42" s="23" customFormat="1" ht="14.85" customHeight="1" x14ac:dyDescent="0.35">
      <c r="A130" s="82"/>
      <c r="B130" s="173" t="s">
        <v>10</v>
      </c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5"/>
      <c r="O130" s="64"/>
      <c r="P130" s="36"/>
      <c r="Q130" s="3"/>
      <c r="R130" s="3"/>
      <c r="S130" s="3"/>
      <c r="T130" s="3" t="s">
        <v>92</v>
      </c>
      <c r="U130" s="82"/>
      <c r="V130" s="19"/>
      <c r="W130" s="87">
        <v>60</v>
      </c>
      <c r="X130" s="21">
        <f>IF(P130="x",1,0)</f>
        <v>0</v>
      </c>
      <c r="Y130" s="21">
        <f t="shared" si="57"/>
        <v>0</v>
      </c>
      <c r="Z130" s="21">
        <f>IF(R130="x",1,0)</f>
        <v>0</v>
      </c>
      <c r="AA130" s="21">
        <f t="shared" si="58"/>
        <v>0</v>
      </c>
      <c r="AB130" s="21">
        <f t="shared" si="58"/>
        <v>1</v>
      </c>
      <c r="AC130" s="22"/>
      <c r="AD130" s="57">
        <f>4*(W130*X130)</f>
        <v>0</v>
      </c>
      <c r="AE130" s="57">
        <f>3*(W130*Y130)</f>
        <v>0</v>
      </c>
      <c r="AF130" s="57">
        <f>2*(W130*Z130)</f>
        <v>0</v>
      </c>
      <c r="AG130" s="57">
        <v>0</v>
      </c>
      <c r="AH130" s="57">
        <v>0</v>
      </c>
      <c r="AI130" s="8">
        <f t="shared" ref="AI130:AI132" si="59">1+AI129</f>
        <v>93</v>
      </c>
      <c r="AJ130" s="41"/>
      <c r="AK130" s="58">
        <f>IF(O130=0,1,0)</f>
        <v>1</v>
      </c>
      <c r="AL130" s="58">
        <v>240</v>
      </c>
      <c r="AN130" s="15"/>
      <c r="AP130" s="41">
        <f t="shared" si="35"/>
        <v>0</v>
      </c>
    </row>
    <row r="131" spans="1:42" s="23" customFormat="1" ht="14.85" customHeight="1" x14ac:dyDescent="0.35">
      <c r="A131" s="82"/>
      <c r="B131" s="173" t="s">
        <v>62</v>
      </c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5"/>
      <c r="O131" s="64"/>
      <c r="P131" s="36"/>
      <c r="Q131" s="3"/>
      <c r="R131" s="3"/>
      <c r="S131" s="3"/>
      <c r="T131" s="3" t="s">
        <v>92</v>
      </c>
      <c r="U131" s="82"/>
      <c r="V131" s="19"/>
      <c r="W131" s="87">
        <v>50</v>
      </c>
      <c r="X131" s="21">
        <f>IF(P131="x",1,0)</f>
        <v>0</v>
      </c>
      <c r="Y131" s="21">
        <f t="shared" si="57"/>
        <v>0</v>
      </c>
      <c r="Z131" s="21">
        <f>IF(R131="x",1,0)</f>
        <v>0</v>
      </c>
      <c r="AA131" s="21">
        <f t="shared" si="58"/>
        <v>0</v>
      </c>
      <c r="AB131" s="21">
        <f t="shared" si="58"/>
        <v>1</v>
      </c>
      <c r="AC131" s="22"/>
      <c r="AD131" s="57">
        <f>4*(W131*X131)</f>
        <v>0</v>
      </c>
      <c r="AE131" s="57">
        <f>3*(W131*Y131)</f>
        <v>0</v>
      </c>
      <c r="AF131" s="57">
        <f>2*(W131*Z131)</f>
        <v>0</v>
      </c>
      <c r="AG131" s="57">
        <f>+W131*AA131</f>
        <v>0</v>
      </c>
      <c r="AH131" s="57">
        <v>0</v>
      </c>
      <c r="AI131" s="8">
        <f t="shared" si="59"/>
        <v>94</v>
      </c>
      <c r="AJ131" s="41"/>
      <c r="AK131" s="58">
        <f>IF(O131=0,1,0)</f>
        <v>1</v>
      </c>
      <c r="AL131" s="58">
        <v>200</v>
      </c>
      <c r="AN131" s="15"/>
      <c r="AP131" s="41">
        <f t="shared" si="35"/>
        <v>0</v>
      </c>
    </row>
    <row r="132" spans="1:42" s="23" customFormat="1" ht="14.85" customHeight="1" x14ac:dyDescent="0.35">
      <c r="A132" s="82"/>
      <c r="B132" s="173" t="s">
        <v>7</v>
      </c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5"/>
      <c r="O132" s="64"/>
      <c r="P132" s="36"/>
      <c r="Q132" s="3"/>
      <c r="R132" s="3"/>
      <c r="S132" s="3"/>
      <c r="T132" s="3" t="s">
        <v>92</v>
      </c>
      <c r="U132" s="82"/>
      <c r="V132" s="19"/>
      <c r="W132" s="87">
        <v>30</v>
      </c>
      <c r="X132" s="21">
        <f>IF(P132="x",1,0)</f>
        <v>0</v>
      </c>
      <c r="Y132" s="21">
        <f t="shared" si="57"/>
        <v>0</v>
      </c>
      <c r="Z132" s="21">
        <f>IF(R132="x",1,0)</f>
        <v>0</v>
      </c>
      <c r="AA132" s="21">
        <f t="shared" si="58"/>
        <v>0</v>
      </c>
      <c r="AB132" s="21">
        <f t="shared" si="58"/>
        <v>1</v>
      </c>
      <c r="AC132" s="22"/>
      <c r="AD132" s="57">
        <f>4*(W132*X132)</f>
        <v>0</v>
      </c>
      <c r="AE132" s="57">
        <f>3*(W132*Y132)</f>
        <v>0</v>
      </c>
      <c r="AF132" s="57">
        <f>2*(W132*Z132)</f>
        <v>0</v>
      </c>
      <c r="AG132" s="57">
        <f>+W132*AA132</f>
        <v>0</v>
      </c>
      <c r="AH132" s="57">
        <v>0</v>
      </c>
      <c r="AI132" s="8">
        <f t="shared" si="59"/>
        <v>95</v>
      </c>
      <c r="AJ132" s="41"/>
      <c r="AK132" s="58">
        <f>IF(O132=0,1,0)</f>
        <v>1</v>
      </c>
      <c r="AL132" s="58">
        <v>120</v>
      </c>
      <c r="AN132" s="15"/>
      <c r="AP132" s="41">
        <f t="shared" si="35"/>
        <v>0</v>
      </c>
    </row>
    <row r="133" spans="1:42" ht="14.85" hidden="1" customHeight="1" x14ac:dyDescent="0.35">
      <c r="A133" s="82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28"/>
      <c r="P133" s="29"/>
      <c r="Q133" s="14"/>
      <c r="R133" s="14"/>
      <c r="S133" s="14"/>
      <c r="T133" s="14"/>
      <c r="U133" s="84"/>
      <c r="V133" s="26"/>
      <c r="AC133" s="22"/>
      <c r="AH133" s="9"/>
      <c r="AJ133" s="42">
        <f>SUM(AD128:AH132)</f>
        <v>0</v>
      </c>
      <c r="AM133" s="9">
        <f>SUM(AL128:AL132)</f>
        <v>880</v>
      </c>
      <c r="AP133" s="23"/>
    </row>
    <row r="134" spans="1:42" ht="14.85" hidden="1" customHeight="1" x14ac:dyDescent="0.35">
      <c r="A134" s="82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28"/>
      <c r="P134" s="30"/>
      <c r="Q134" s="31"/>
      <c r="R134" s="31"/>
      <c r="S134" s="31"/>
      <c r="T134" s="31"/>
      <c r="U134" s="81"/>
      <c r="W134" s="93"/>
      <c r="X134" s="93"/>
      <c r="Y134" s="93"/>
      <c r="Z134" s="93"/>
      <c r="AA134" s="93"/>
      <c r="AB134" s="93"/>
      <c r="AC134" s="22"/>
      <c r="AD134" s="93"/>
      <c r="AE134" s="93"/>
      <c r="AF134" s="93"/>
      <c r="AG134" s="93"/>
      <c r="AH134" s="9"/>
      <c r="AJ134" s="43"/>
    </row>
    <row r="135" spans="1:42" ht="14.85" hidden="1" customHeight="1" x14ac:dyDescent="0.35">
      <c r="A135" s="82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32"/>
      <c r="Q135" s="25"/>
      <c r="T135" s="25"/>
      <c r="U135" s="84"/>
      <c r="V135" s="26"/>
      <c r="W135" s="93"/>
      <c r="X135" s="9"/>
      <c r="Y135" s="93"/>
      <c r="Z135" s="93"/>
      <c r="AA135" s="93"/>
      <c r="AB135" s="93"/>
      <c r="AC135" s="22"/>
      <c r="AD135" s="93"/>
      <c r="AE135" s="93"/>
      <c r="AF135" s="93"/>
      <c r="AG135" s="93"/>
      <c r="AH135" s="9"/>
      <c r="AJ135" s="40"/>
      <c r="AK135" s="33">
        <f>SUM(AK12:AK133)</f>
        <v>94</v>
      </c>
      <c r="AL135" s="35"/>
    </row>
    <row r="136" spans="1:42" ht="20.65" hidden="1" x14ac:dyDescent="0.35">
      <c r="A136" s="82"/>
      <c r="B136" s="200" t="s">
        <v>138</v>
      </c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2"/>
      <c r="S136" s="198">
        <f>SUMIF(AK12:AK132,"=1",(AP12:AP132))*100/SUMIF(AK12:AK132,"=1",(AL12:AL132))</f>
        <v>0</v>
      </c>
      <c r="T136" s="199"/>
      <c r="U136" s="81"/>
      <c r="W136" s="34"/>
      <c r="X136" s="93"/>
      <c r="Y136" s="93"/>
      <c r="AC136" s="22"/>
      <c r="AH136" s="9"/>
      <c r="AJ136" s="42">
        <f>SUM(AJ24:AJ133)</f>
        <v>0</v>
      </c>
      <c r="AL136" s="95">
        <f>SUMIF(AK12:AK132,"=1",AL12:AL132)</f>
        <v>10272</v>
      </c>
      <c r="AM136" s="9">
        <f>SUM(AM12:AM133)</f>
        <v>10672</v>
      </c>
    </row>
    <row r="137" spans="1:42" ht="14.85" customHeight="1" x14ac:dyDescent="0.35">
      <c r="A137" s="81"/>
      <c r="U137" s="81"/>
      <c r="X137" s="93"/>
      <c r="Y137" s="39"/>
      <c r="AA137" s="203"/>
      <c r="AB137" s="203"/>
      <c r="AC137" s="22"/>
      <c r="AF137" s="9"/>
      <c r="AH137" s="9"/>
      <c r="AJ137" s="40"/>
    </row>
    <row r="138" spans="1:42" ht="14.85" customHeight="1" x14ac:dyDescent="0.3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5"/>
      <c r="P138" s="86"/>
      <c r="Q138" s="81"/>
      <c r="R138" s="81"/>
      <c r="S138" s="81"/>
      <c r="T138" s="81"/>
      <c r="U138" s="81"/>
      <c r="X138" s="93"/>
      <c r="Y138" s="93"/>
      <c r="AC138" s="22"/>
      <c r="AJ138" s="40"/>
    </row>
    <row r="139" spans="1:42" ht="14.85" hidden="1" customHeight="1" x14ac:dyDescent="0.35">
      <c r="AA139" s="197"/>
      <c r="AB139" s="197"/>
    </row>
    <row r="140" spans="1:42" ht="14.85" hidden="1" customHeight="1" x14ac:dyDescent="0.35">
      <c r="AA140" s="197"/>
      <c r="AB140" s="197"/>
    </row>
    <row r="141" spans="1:42" ht="14.85" hidden="1" customHeight="1" x14ac:dyDescent="0.35">
      <c r="AA141" s="197"/>
      <c r="AB141" s="197"/>
    </row>
    <row r="142" spans="1:42" ht="14.85" hidden="1" customHeight="1" x14ac:dyDescent="0.35"/>
    <row r="143" spans="1:42" ht="14.85" hidden="1" customHeight="1" x14ac:dyDescent="0.35">
      <c r="AA143" s="197"/>
      <c r="AB143" s="197"/>
    </row>
    <row r="144" spans="1:42" ht="14.85" hidden="1" customHeight="1" x14ac:dyDescent="0.35"/>
    <row r="145" spans="1:40" ht="14.85" hidden="1" customHeight="1" x14ac:dyDescent="0.35">
      <c r="AA145" s="197"/>
      <c r="AB145" s="197"/>
    </row>
    <row r="146" spans="1:40" ht="14.85" hidden="1" customHeight="1" x14ac:dyDescent="0.35">
      <c r="E146" s="74"/>
    </row>
    <row r="147" spans="1:40" ht="14.85" hidden="1" customHeight="1" x14ac:dyDescent="0.35">
      <c r="A147" s="9"/>
      <c r="O147" s="9"/>
      <c r="P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K147" s="9"/>
      <c r="AL147" s="9"/>
      <c r="AN147" s="9"/>
    </row>
    <row r="148" spans="1:40" ht="14.85" hidden="1" customHeight="1" x14ac:dyDescent="0.35">
      <c r="A148" s="9"/>
      <c r="O148" s="9"/>
      <c r="P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K148" s="9"/>
      <c r="AL148" s="9"/>
      <c r="AN148" s="9"/>
    </row>
    <row r="149" spans="1:40" ht="14.85" hidden="1" customHeight="1" x14ac:dyDescent="0.35">
      <c r="A149" s="9"/>
      <c r="O149" s="9"/>
      <c r="P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K149" s="9"/>
      <c r="AL149" s="9"/>
      <c r="AN149" s="9"/>
    </row>
    <row r="150" spans="1:40" ht="14.85" hidden="1" customHeight="1" x14ac:dyDescent="0.35">
      <c r="A150" s="9"/>
      <c r="O150" s="9"/>
      <c r="P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K150" s="9"/>
      <c r="AL150" s="9"/>
      <c r="AN150" s="9"/>
    </row>
    <row r="151" spans="1:40" ht="14.85" hidden="1" customHeight="1" x14ac:dyDescent="0.35">
      <c r="A151" s="9"/>
      <c r="O151" s="9"/>
      <c r="P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K151" s="9"/>
      <c r="AL151" s="9"/>
      <c r="AN151" s="9"/>
    </row>
    <row r="152" spans="1:40" ht="14.85" hidden="1" customHeight="1" x14ac:dyDescent="0.35">
      <c r="A152" s="9"/>
      <c r="O152" s="9"/>
      <c r="P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K152" s="9"/>
      <c r="AL152" s="9"/>
      <c r="AN152" s="9"/>
    </row>
    <row r="153" spans="1:40" ht="14.85" hidden="1" customHeight="1" x14ac:dyDescent="0.35">
      <c r="A153" s="9"/>
      <c r="O153" s="9"/>
      <c r="P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K153" s="9"/>
      <c r="AL153" s="9"/>
      <c r="AN153" s="9"/>
    </row>
    <row r="154" spans="1:40" ht="14.85" hidden="1" customHeight="1" x14ac:dyDescent="0.35">
      <c r="A154" s="9"/>
      <c r="O154" s="9"/>
      <c r="P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K154" s="9"/>
      <c r="AL154" s="9"/>
      <c r="AN154" s="9"/>
    </row>
    <row r="155" spans="1:40" ht="14.85" hidden="1" customHeight="1" x14ac:dyDescent="0.35">
      <c r="A155" s="9"/>
      <c r="O155" s="9"/>
      <c r="P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K155" s="9"/>
      <c r="AL155" s="9"/>
      <c r="AN155" s="9"/>
    </row>
    <row r="156" spans="1:40" ht="0" hidden="1" customHeight="1" x14ac:dyDescent="0.35"/>
    <row r="157" spans="1:40" ht="0" hidden="1" customHeight="1" x14ac:dyDescent="0.35"/>
    <row r="158" spans="1:40" ht="0" hidden="1" customHeight="1" x14ac:dyDescent="0.35"/>
    <row r="159" spans="1:40" ht="0" hidden="1" customHeight="1" x14ac:dyDescent="0.35"/>
    <row r="160" spans="1:40" ht="0" hidden="1" customHeight="1" x14ac:dyDescent="0.35"/>
    <row r="161" ht="0" hidden="1" customHeight="1" x14ac:dyDescent="0.35"/>
    <row r="162" ht="0" hidden="1" customHeight="1" x14ac:dyDescent="0.35"/>
    <row r="163" ht="0" hidden="1" customHeight="1" x14ac:dyDescent="0.35"/>
    <row r="164" ht="0" hidden="1" customHeight="1" x14ac:dyDescent="0.35"/>
    <row r="165" ht="0" hidden="1" customHeight="1" x14ac:dyDescent="0.35"/>
    <row r="166" ht="0" hidden="1" customHeight="1" x14ac:dyDescent="0.35"/>
    <row r="167" ht="0" hidden="1" customHeight="1" x14ac:dyDescent="0.35"/>
    <row r="168" ht="0" hidden="1" customHeight="1" x14ac:dyDescent="0.35"/>
  </sheetData>
  <sheetProtection sheet="1" objects="1" scenarios="1"/>
  <mergeCells count="161">
    <mergeCell ref="B7:F7"/>
    <mergeCell ref="G7:T7"/>
    <mergeCell ref="C8:E8"/>
    <mergeCell ref="F8:H8"/>
    <mergeCell ref="I8:K8"/>
    <mergeCell ref="L8:O8"/>
    <mergeCell ref="P8:T8"/>
    <mergeCell ref="B1:T1"/>
    <mergeCell ref="B2:T2"/>
    <mergeCell ref="B3:T3"/>
    <mergeCell ref="B5:F5"/>
    <mergeCell ref="G5:T5"/>
    <mergeCell ref="B6:F6"/>
    <mergeCell ref="G6:T6"/>
    <mergeCell ref="B15:N15"/>
    <mergeCell ref="B16:N16"/>
    <mergeCell ref="B17:N17"/>
    <mergeCell ref="B18:N18"/>
    <mergeCell ref="B19:N19"/>
    <mergeCell ref="B20:N20"/>
    <mergeCell ref="B10:I10"/>
    <mergeCell ref="M10:O11"/>
    <mergeCell ref="P10:T10"/>
    <mergeCell ref="B12:N12"/>
    <mergeCell ref="B13:N13"/>
    <mergeCell ref="B14:N14"/>
    <mergeCell ref="P34:T34"/>
    <mergeCell ref="B36:N36"/>
    <mergeCell ref="B27:N27"/>
    <mergeCell ref="B28:N28"/>
    <mergeCell ref="P28:R28"/>
    <mergeCell ref="S28:T28"/>
    <mergeCell ref="B29:N29"/>
    <mergeCell ref="B30:N30"/>
    <mergeCell ref="B21:N21"/>
    <mergeCell ref="B22:N22"/>
    <mergeCell ref="B23:N23"/>
    <mergeCell ref="B25:I25"/>
    <mergeCell ref="M25:O26"/>
    <mergeCell ref="P25:T25"/>
    <mergeCell ref="B37:N37"/>
    <mergeCell ref="B38:N38"/>
    <mergeCell ref="B39:N39"/>
    <mergeCell ref="B40:N40"/>
    <mergeCell ref="B41:N41"/>
    <mergeCell ref="B42:N42"/>
    <mergeCell ref="B31:N31"/>
    <mergeCell ref="B32:N32"/>
    <mergeCell ref="B34:I34"/>
    <mergeCell ref="M34:O35"/>
    <mergeCell ref="B46:N46"/>
    <mergeCell ref="B47:N47"/>
    <mergeCell ref="B49:I49"/>
    <mergeCell ref="M49:O50"/>
    <mergeCell ref="P49:T49"/>
    <mergeCell ref="B51:N51"/>
    <mergeCell ref="B43:N43"/>
    <mergeCell ref="Q43:R44"/>
    <mergeCell ref="S43:T43"/>
    <mergeCell ref="B44:N44"/>
    <mergeCell ref="S44:T44"/>
    <mergeCell ref="B45:N45"/>
    <mergeCell ref="P57:T57"/>
    <mergeCell ref="B59:N59"/>
    <mergeCell ref="B60:N60"/>
    <mergeCell ref="B61:N61"/>
    <mergeCell ref="B62:N62"/>
    <mergeCell ref="B63:N63"/>
    <mergeCell ref="B52:N52"/>
    <mergeCell ref="B53:N53"/>
    <mergeCell ref="B54:N54"/>
    <mergeCell ref="B55:N55"/>
    <mergeCell ref="B57:I57"/>
    <mergeCell ref="M57:O58"/>
    <mergeCell ref="B70:N70"/>
    <mergeCell ref="B71:N71"/>
    <mergeCell ref="B72:N72"/>
    <mergeCell ref="B73:N73"/>
    <mergeCell ref="B74:N74"/>
    <mergeCell ref="B75:N75"/>
    <mergeCell ref="B64:N64"/>
    <mergeCell ref="B65:N65"/>
    <mergeCell ref="B66:N66"/>
    <mergeCell ref="B67:N67"/>
    <mergeCell ref="B68:N68"/>
    <mergeCell ref="B69:N69"/>
    <mergeCell ref="B82:N82"/>
    <mergeCell ref="B83:N83"/>
    <mergeCell ref="B84:N84"/>
    <mergeCell ref="B85:N85"/>
    <mergeCell ref="B86:N86"/>
    <mergeCell ref="B87:N87"/>
    <mergeCell ref="B76:N76"/>
    <mergeCell ref="B77:N77"/>
    <mergeCell ref="B78:N78"/>
    <mergeCell ref="B79:N79"/>
    <mergeCell ref="B80:N80"/>
    <mergeCell ref="B81:N81"/>
    <mergeCell ref="B88:N88"/>
    <mergeCell ref="B89:N89"/>
    <mergeCell ref="B91:K91"/>
    <mergeCell ref="M91:O92"/>
    <mergeCell ref="P91:T91"/>
    <mergeCell ref="B93:N93"/>
    <mergeCell ref="O93:O94"/>
    <mergeCell ref="P93:P94"/>
    <mergeCell ref="Q93:Q94"/>
    <mergeCell ref="R93:R94"/>
    <mergeCell ref="B98:N98"/>
    <mergeCell ref="P98:R98"/>
    <mergeCell ref="S98:T98"/>
    <mergeCell ref="B99:N99"/>
    <mergeCell ref="B100:N100"/>
    <mergeCell ref="B101:N101"/>
    <mergeCell ref="S93:S94"/>
    <mergeCell ref="T93:T94"/>
    <mergeCell ref="B94:N94"/>
    <mergeCell ref="B95:N95"/>
    <mergeCell ref="B96:N96"/>
    <mergeCell ref="B97:N97"/>
    <mergeCell ref="P97:R97"/>
    <mergeCell ref="S97:T97"/>
    <mergeCell ref="P118:T118"/>
    <mergeCell ref="B120:N120"/>
    <mergeCell ref="P108:T108"/>
    <mergeCell ref="B110:N110"/>
    <mergeCell ref="B111:N111"/>
    <mergeCell ref="B112:N112"/>
    <mergeCell ref="B113:N113"/>
    <mergeCell ref="B114:N114"/>
    <mergeCell ref="B102:N102"/>
    <mergeCell ref="B103:N103"/>
    <mergeCell ref="B104:N104"/>
    <mergeCell ref="B105:N105"/>
    <mergeCell ref="B106:N106"/>
    <mergeCell ref="B108:I108"/>
    <mergeCell ref="M108:O109"/>
    <mergeCell ref="B121:N121"/>
    <mergeCell ref="B122:N122"/>
    <mergeCell ref="B123:N123"/>
    <mergeCell ref="B124:N124"/>
    <mergeCell ref="B126:I126"/>
    <mergeCell ref="M126:O127"/>
    <mergeCell ref="B115:N115"/>
    <mergeCell ref="B116:N116"/>
    <mergeCell ref="B118:I118"/>
    <mergeCell ref="M118:O119"/>
    <mergeCell ref="AA143:AB143"/>
    <mergeCell ref="AA145:AB145"/>
    <mergeCell ref="B136:R136"/>
    <mergeCell ref="S136:T136"/>
    <mergeCell ref="AA137:AB137"/>
    <mergeCell ref="AA139:AB139"/>
    <mergeCell ref="AA140:AB140"/>
    <mergeCell ref="AA141:AB141"/>
    <mergeCell ref="P126:T126"/>
    <mergeCell ref="B128:N128"/>
    <mergeCell ref="B129:N129"/>
    <mergeCell ref="B130:N130"/>
    <mergeCell ref="B131:N131"/>
    <mergeCell ref="B132:N132"/>
  </mergeCells>
  <printOptions horizontalCentered="1"/>
  <pageMargins left="0.31496062992125984" right="0.31496062992125984" top="1.5748031496062993" bottom="0.59055118110236227" header="0.19685039370078741" footer="0.19685039370078741"/>
  <pageSetup paperSize="9" scale="93" fitToHeight="3" orientation="portrait"/>
  <headerFooter scaleWithDoc="0" alignWithMargins="0">
    <oddHeader>&amp;L&amp;G</oddHeader>
    <oddFooter>&amp;CPage &amp;P of &amp;N</oddFooter>
  </headerFooter>
  <rowBreaks count="2" manualBreakCount="2">
    <brk id="48" min="1" max="18" man="1"/>
    <brk id="107" min="1" max="19" man="1"/>
  </rowBreaks>
  <legacy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86CCD4-D161-44C5-A75F-6D7959D8C707}">
          <x14:formula1>
            <xm:f>Data!$A$2:$A$21</xm:f>
          </x14:formula1>
          <xm:sqref>G5:T5</xm:sqref>
        </x14:dataValidation>
        <x14:dataValidation type="list" allowBlank="1" showInputMessage="1" showErrorMessage="1" xr:uid="{06982072-1A5A-4B45-A9F2-CBACAB298F04}">
          <x14:formula1>
            <xm:f>Data!$F$2:$F$21</xm:f>
          </x14:formula1>
          <xm:sqref>G6:T6</xm:sqref>
        </x14:dataValidation>
        <x14:dataValidation type="list" allowBlank="1" showInputMessage="1" showErrorMessage="1" xr:uid="{292D877A-4258-49D1-872A-1C4F8A1D7D20}">
          <x14:formula1>
            <xm:f>Data!$G$2:$G$3</xm:f>
          </x14:formula1>
          <xm:sqref>P130:T132 P27:T27 P29:T29 P31:T32 S30 P30 P12:T23 P45:T46 P47 S47 P51:T53 P54:P55 S54:S55 P36:T42 P93:T96 P99:P106 S99:S106 P110:T116 P120:T124 P128:P129 S128:S129 P59:T89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TER_Table</vt:lpstr>
      <vt:lpstr>TER_Comments</vt:lpstr>
      <vt:lpstr>TER_Photos</vt:lpstr>
      <vt:lpstr>TER_Referee_report</vt:lpstr>
      <vt:lpstr>Data</vt:lpstr>
      <vt:lpstr>TER_Table_PERFECT_EXAMPLE</vt:lpstr>
      <vt:lpstr>TER_Table_WORST_EXAMPLE</vt:lpstr>
      <vt:lpstr>TER_Comments!Print_Area</vt:lpstr>
      <vt:lpstr>TER_Photos!Print_Area</vt:lpstr>
      <vt:lpstr>TER_Referee_report!Print_Area</vt:lpstr>
      <vt:lpstr>TER_Table!Print_Area</vt:lpstr>
      <vt:lpstr>TER_Table_PERFECT_EXAMPLE!Print_Area</vt:lpstr>
      <vt:lpstr>TER_Table_WORST_EXAMPLE!Print_Area</vt:lpstr>
      <vt:lpstr>TER_Comments!Print_Titles</vt:lpstr>
      <vt:lpstr>TER_Photos!Print_Titles</vt:lpstr>
      <vt:lpstr>TER_Referee_report!Print_Titles</vt:lpstr>
      <vt:lpstr>TER_Table!Print_Titles</vt:lpstr>
      <vt:lpstr>TER_Table_PERFECT_EXAMPLE!Print_Titles</vt:lpstr>
      <vt:lpstr>TER_Table_WORST_EXAMPLE!Print_Titles</vt:lpstr>
    </vt:vector>
  </TitlesOfParts>
  <Manager>the same;Raul Calin</Manager>
  <Company>ITTF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ITTF Tournament Evaluation Report for Junior events</dc:title>
  <dc:subject>ITTF Tools</dc:subject>
  <dc:creator>Bessah Mounir</dc:creator>
  <dc:description>Version 1.6 - 4th February 2013</dc:description>
  <cp:lastModifiedBy>Pablo Perez</cp:lastModifiedBy>
  <cp:lastPrinted>2019-12-03T07:37:58Z</cp:lastPrinted>
  <dcterms:created xsi:type="dcterms:W3CDTF">2004-03-29T11:39:22Z</dcterms:created>
  <dcterms:modified xsi:type="dcterms:W3CDTF">2019-12-04T08:58:55Z</dcterms:modified>
</cp:coreProperties>
</file>